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57" i="1"/>
  <c r="K58" s="1"/>
  <c r="K50"/>
  <c r="J29"/>
  <c r="K29" s="1"/>
  <c r="J19"/>
  <c r="J20" s="1"/>
  <c r="K21" s="1"/>
  <c r="J34" l="1"/>
  <c r="K35" l="1"/>
  <c r="J40"/>
  <c r="K41" s="1"/>
  <c r="K59" s="1"/>
  <c r="K60" l="1"/>
  <c r="K61"/>
  <c r="K62" s="1"/>
</calcChain>
</file>

<file path=xl/sharedStrings.xml><?xml version="1.0" encoding="utf-8"?>
<sst xmlns="http://schemas.openxmlformats.org/spreadsheetml/2006/main" count="40" uniqueCount="37">
  <si>
    <t>Sl.no</t>
  </si>
  <si>
    <t>Description of Items</t>
  </si>
  <si>
    <t>No</t>
  </si>
  <si>
    <t>L</t>
  </si>
  <si>
    <t>B</t>
  </si>
  <si>
    <t>D</t>
  </si>
  <si>
    <t>Unit</t>
  </si>
  <si>
    <t>Qty</t>
  </si>
  <si>
    <t>Amount</t>
  </si>
  <si>
    <t>1/24.06</t>
  </si>
  <si>
    <t xml:space="preserve">Demolishing brick work manually/ by mechanical means including stacking of serviceable material and disposal of unserviceable material within 50 metres lead: </t>
  </si>
  <si>
    <t>(a)</t>
  </si>
  <si>
    <t>In cement mortar</t>
  </si>
  <si>
    <t>cum</t>
  </si>
  <si>
    <t>2/6.05</t>
  </si>
  <si>
    <t>Half brick masonry with first class brick  in foundation  and plinth in:</t>
  </si>
  <si>
    <t>a)</t>
  </si>
  <si>
    <t>in cement moratar 1:3 ( 1 cement : 3 coarse sand )</t>
  </si>
  <si>
    <t>3/20.07</t>
  </si>
  <si>
    <r>
      <t xml:space="preserve">12mm cement plaster 1 : 3 </t>
    </r>
    <r>
      <rPr>
        <i/>
        <sz val="10"/>
        <rFont val="Calibri"/>
        <family val="2"/>
        <scheme val="minor"/>
      </rPr>
      <t>(1 cement : 3 fine sand).</t>
    </r>
  </si>
  <si>
    <t>Qty from sl/no =2/6.05</t>
  </si>
  <si>
    <t>4/20.50</t>
  </si>
  <si>
    <t>Applying one coat of water thinnable cement primer of approved brand and manufacture on wall surface :</t>
  </si>
  <si>
    <t>Qty from sl/no =3/20.07</t>
  </si>
  <si>
    <t>Sqm</t>
  </si>
  <si>
    <t>5/20.67</t>
  </si>
  <si>
    <t>Distempering with 1st quality acrylic distemper (ready mixed) of approved manufacturer, of required shade and colour complete, as per manufacturer's specification. New work (two or more coats).</t>
  </si>
  <si>
    <t>Qty from sl/no =4/20.50</t>
  </si>
  <si>
    <t>6/20.72</t>
  </si>
  <si>
    <r>
      <t xml:space="preserve">Painting with synthetic enamel paint of approved brand and manufacture in all shades on new work </t>
    </r>
    <r>
      <rPr>
        <i/>
        <sz val="10"/>
        <rFont val="Calibri"/>
        <family val="2"/>
        <scheme val="minor"/>
      </rPr>
      <t>(two or more coats).</t>
    </r>
  </si>
  <si>
    <t>Qty same as sl.no =5/20.67</t>
  </si>
  <si>
    <t>sqm</t>
  </si>
  <si>
    <t>TOTAL=</t>
  </si>
  <si>
    <t>Add 1% for Labour cess=</t>
  </si>
  <si>
    <t>Add 5% for  Contingency =</t>
  </si>
  <si>
    <t>G.Total=</t>
  </si>
  <si>
    <t>say=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</si>
</sst>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65" formatCode="&quot;Rs.&quot;#,##0.00_);\(&quot;Rs.&quot;#,##0.00\)"/>
    <numFmt numFmtId="166" formatCode="&quot;Rs. &quot;#,##0.00"/>
    <numFmt numFmtId="167" formatCode="&quot;Rs.&quot;#,##0.00_);[Red]\(&quot;Rs.&quot;#,##0.00\)"/>
    <numFmt numFmtId="168" formatCode="_(&quot;Rs.&quot;* #,##0.00_);_(&quot;Rs.&quot;* \(#,##0.00\);_(&quot;Rs.&quot;* &quot;-&quot;??_);_(@_)"/>
    <numFmt numFmtId="169" formatCode="0.00_);\(0.00\)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i/>
      <sz val="10"/>
      <name val="Arial"/>
      <family val="2"/>
    </font>
    <font>
      <sz val="10"/>
      <name val="Calibri"/>
      <family val="2"/>
      <scheme val="minor"/>
    </font>
    <font>
      <sz val="10"/>
      <name val="AGaramond"/>
      <family val="1"/>
    </font>
    <font>
      <i/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i/>
      <sz val="10"/>
      <name val="Calibri"/>
      <family val="2"/>
      <scheme val="minor"/>
    </font>
    <font>
      <sz val="11"/>
      <name val="Arial"/>
      <family val="2"/>
    </font>
    <font>
      <i/>
      <sz val="11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2"/>
      <name val="Arial"/>
      <family val="2"/>
    </font>
    <font>
      <b/>
      <sz val="10"/>
      <color indexed="1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5">
    <xf numFmtId="0" fontId="0" fillId="0" borderId="0" xfId="0"/>
    <xf numFmtId="49" fontId="3" fillId="0" borderId="1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/>
    </xf>
    <xf numFmtId="2" fontId="4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2" fontId="4" fillId="0" borderId="1" xfId="1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/>
    </xf>
    <xf numFmtId="2" fontId="3" fillId="0" borderId="4" xfId="0" applyNumberFormat="1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vertical="top"/>
    </xf>
    <xf numFmtId="0" fontId="7" fillId="0" borderId="0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6" fillId="0" borderId="7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vertical="top"/>
    </xf>
    <xf numFmtId="0" fontId="3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3" fillId="0" borderId="4" xfId="0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0" fontId="0" fillId="0" borderId="0" xfId="0" applyNumberFormat="1" applyAlignment="1">
      <alignment horizontal="center"/>
    </xf>
    <xf numFmtId="0" fontId="10" fillId="0" borderId="4" xfId="0" applyFont="1" applyBorder="1"/>
    <xf numFmtId="0" fontId="11" fillId="0" borderId="0" xfId="0" applyFont="1"/>
    <xf numFmtId="0" fontId="8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2" fontId="12" fillId="0" borderId="4" xfId="0" applyNumberFormat="1" applyFont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13" fillId="0" borderId="0" xfId="0" applyFont="1" applyAlignment="1">
      <alignment wrapText="1"/>
    </xf>
    <xf numFmtId="0" fontId="9" fillId="0" borderId="0" xfId="0" applyNumberFormat="1" applyFont="1" applyAlignment="1">
      <alignment vertical="top" wrapText="1"/>
    </xf>
    <xf numFmtId="0" fontId="9" fillId="0" borderId="0" xfId="0" applyFont="1" applyAlignment="1">
      <alignment horizontal="center" vertical="top" wrapText="1"/>
    </xf>
    <xf numFmtId="2" fontId="9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165" fontId="5" fillId="0" borderId="0" xfId="0" applyNumberFormat="1" applyFont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0" fontId="9" fillId="0" borderId="7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Alignment="1">
      <alignment horizontal="justify" vertical="top" wrapText="1"/>
    </xf>
    <xf numFmtId="0" fontId="9" fillId="0" borderId="0" xfId="0" applyFont="1" applyAlignment="1">
      <alignment wrapText="1"/>
    </xf>
    <xf numFmtId="1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  <xf numFmtId="0" fontId="14" fillId="0" borderId="0" xfId="0" applyFont="1" applyAlignment="1">
      <alignment horizontal="center"/>
    </xf>
    <xf numFmtId="165" fontId="4" fillId="0" borderId="0" xfId="0" applyNumberFormat="1" applyFont="1" applyAlignment="1">
      <alignment horizontal="center" vertical="top" wrapText="1"/>
    </xf>
    <xf numFmtId="0" fontId="9" fillId="0" borderId="0" xfId="0" quotePrefix="1" applyFont="1" applyAlignment="1">
      <alignment horizontal="center" vertical="top" wrapText="1"/>
    </xf>
    <xf numFmtId="166" fontId="4" fillId="0" borderId="0" xfId="0" applyNumberFormat="1" applyFont="1" applyBorder="1" applyAlignment="1">
      <alignment horizontal="center" wrapText="1"/>
    </xf>
    <xf numFmtId="2" fontId="9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2" fontId="4" fillId="0" borderId="0" xfId="0" applyNumberFormat="1" applyFont="1" applyAlignment="1">
      <alignment horizontal="center" vertical="top" wrapText="1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49" fontId="3" fillId="0" borderId="4" xfId="0" applyNumberFormat="1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vertical="top" wrapText="1"/>
    </xf>
    <xf numFmtId="2" fontId="9" fillId="0" borderId="0" xfId="0" applyNumberFormat="1" applyFont="1" applyAlignment="1">
      <alignment horizontal="center" vertical="top"/>
    </xf>
    <xf numFmtId="165" fontId="4" fillId="0" borderId="0" xfId="0" applyNumberFormat="1" applyFont="1" applyAlignment="1">
      <alignment horizontal="center" vertical="top"/>
    </xf>
    <xf numFmtId="166" fontId="4" fillId="0" borderId="0" xfId="0" applyNumberFormat="1" applyFont="1" applyBorder="1" applyAlignment="1">
      <alignment horizontal="center" vertical="top" wrapText="1"/>
    </xf>
    <xf numFmtId="166" fontId="17" fillId="0" borderId="0" xfId="0" applyNumberFormat="1" applyFont="1" applyBorder="1" applyAlignment="1">
      <alignment horizontal="left" vertical="top" wrapText="1"/>
    </xf>
    <xf numFmtId="2" fontId="4" fillId="0" borderId="0" xfId="0" applyNumberFormat="1" applyFont="1" applyAlignment="1">
      <alignment horizontal="center" vertical="top"/>
    </xf>
    <xf numFmtId="0" fontId="3" fillId="0" borderId="4" xfId="0" applyNumberFormat="1" applyFont="1" applyBorder="1" applyAlignment="1">
      <alignment horizontal="center" vertical="top"/>
    </xf>
    <xf numFmtId="0" fontId="9" fillId="0" borderId="7" xfId="0" applyNumberFormat="1" applyFont="1" applyBorder="1" applyAlignment="1">
      <alignment vertical="top" wrapText="1"/>
    </xf>
    <xf numFmtId="0" fontId="9" fillId="0" borderId="0" xfId="0" applyFont="1" applyAlignment="1">
      <alignment wrapText="1"/>
    </xf>
    <xf numFmtId="9" fontId="2" fillId="0" borderId="0" xfId="2" applyFont="1" applyAlignment="1">
      <alignment horizontal="center"/>
    </xf>
    <xf numFmtId="49" fontId="9" fillId="0" borderId="0" xfId="0" applyNumberFormat="1" applyFont="1" applyAlignment="1">
      <alignment horizontal="justify" vertical="top" wrapText="1"/>
    </xf>
    <xf numFmtId="2" fontId="5" fillId="0" borderId="0" xfId="0" applyNumberFormat="1" applyFont="1" applyAlignment="1">
      <alignment horizontal="right" vertical="top" wrapText="1"/>
    </xf>
    <xf numFmtId="9" fontId="5" fillId="0" borderId="0" xfId="2" applyFont="1" applyAlignment="1">
      <alignment horizontal="center" vertical="top" wrapText="1"/>
    </xf>
    <xf numFmtId="165" fontId="4" fillId="0" borderId="0" xfId="1" applyNumberFormat="1" applyFont="1" applyAlignment="1">
      <alignment horizontal="left" vertical="top" wrapText="1"/>
    </xf>
    <xf numFmtId="9" fontId="4" fillId="0" borderId="0" xfId="2" applyFont="1" applyAlignment="1">
      <alignment vertical="top"/>
    </xf>
    <xf numFmtId="167" fontId="4" fillId="0" borderId="0" xfId="2" applyNumberFormat="1" applyFont="1" applyAlignment="1">
      <alignment vertical="top"/>
    </xf>
    <xf numFmtId="0" fontId="3" fillId="0" borderId="4" xfId="0" applyNumberFormat="1" applyFont="1" applyBorder="1" applyAlignment="1">
      <alignment vertical="top" wrapText="1"/>
    </xf>
    <xf numFmtId="9" fontId="9" fillId="0" borderId="0" xfId="2" applyFont="1" applyAlignment="1">
      <alignment horizontal="right" vertical="top" wrapText="1"/>
    </xf>
    <xf numFmtId="9" fontId="4" fillId="0" borderId="0" xfId="2" applyFont="1" applyAlignment="1">
      <alignment horizontal="right" vertical="top"/>
    </xf>
    <xf numFmtId="166" fontId="18" fillId="0" borderId="0" xfId="0" applyNumberFormat="1" applyFont="1" applyBorder="1" applyAlignment="1">
      <alignment horizontal="left" vertical="top" wrapText="1"/>
    </xf>
    <xf numFmtId="0" fontId="9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9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168" fontId="4" fillId="0" borderId="0" xfId="0" applyNumberFormat="1" applyFont="1"/>
    <xf numFmtId="0" fontId="9" fillId="0" borderId="0" xfId="0" applyNumberFormat="1" applyFont="1" applyAlignment="1">
      <alignment horizontal="center"/>
    </xf>
    <xf numFmtId="2" fontId="0" fillId="0" borderId="0" xfId="0" applyNumberFormat="1"/>
    <xf numFmtId="0" fontId="9" fillId="0" borderId="0" xfId="0" applyFont="1" applyAlignment="1">
      <alignment vertical="top"/>
    </xf>
    <xf numFmtId="168" fontId="4" fillId="0" borderId="0" xfId="0" applyNumberFormat="1" applyFont="1" applyAlignment="1">
      <alignment vertical="top"/>
    </xf>
    <xf numFmtId="0" fontId="10" fillId="0" borderId="8" xfId="0" applyFont="1" applyBorder="1"/>
    <xf numFmtId="0" fontId="11" fillId="0" borderId="6" xfId="0" applyFont="1" applyBorder="1"/>
    <xf numFmtId="169" fontId="7" fillId="0" borderId="6" xfId="0" applyNumberFormat="1" applyFont="1" applyBorder="1" applyAlignment="1">
      <alignment horizontal="right"/>
    </xf>
    <xf numFmtId="0" fontId="0" fillId="0" borderId="6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6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5" fontId="2" fillId="0" borderId="6" xfId="0" applyNumberFormat="1" applyFont="1" applyBorder="1" applyAlignment="1">
      <alignment horizontal="center"/>
    </xf>
    <xf numFmtId="0" fontId="11" fillId="0" borderId="0" xfId="0" applyFont="1" applyBorder="1"/>
    <xf numFmtId="169" fontId="7" fillId="0" borderId="0" xfId="0" applyNumberFormat="1" applyFont="1" applyBorder="1" applyAlignment="1">
      <alignment horizontal="right"/>
    </xf>
    <xf numFmtId="0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14" fillId="0" borderId="0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horizontal="center" vertical="center"/>
    </xf>
    <xf numFmtId="0" fontId="10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320040</xdr:colOff>
      <xdr:row>35</xdr:row>
      <xdr:rowOff>0</xdr:rowOff>
    </xdr:from>
    <xdr:to>
      <xdr:col>8</xdr:col>
      <xdr:colOff>352806</xdr:colOff>
      <xdr:row>35</xdr:row>
      <xdr:rowOff>73152</xdr:rowOff>
    </xdr:to>
    <xdr:sp macro="" textlink="">
      <xdr:nvSpPr>
        <xdr:cNvPr id="2" name="Text Box 10"/>
        <xdr:cNvSpPr txBox="1">
          <a:spLocks noChangeArrowheads="1"/>
        </xdr:cNvSpPr>
      </xdr:nvSpPr>
      <xdr:spPr bwMode="auto">
        <a:xfrm>
          <a:off x="2920365" y="6667500"/>
          <a:ext cx="909066" cy="731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114300</xdr:colOff>
      <xdr:row>1</xdr:row>
      <xdr:rowOff>121921</xdr:rowOff>
    </xdr:from>
    <xdr:to>
      <xdr:col>10</xdr:col>
      <xdr:colOff>219074</xdr:colOff>
      <xdr:row>9</xdr:row>
      <xdr:rowOff>76200</xdr:rowOff>
    </xdr:to>
    <xdr:sp macro="" textlink="">
      <xdr:nvSpPr>
        <xdr:cNvPr id="3" name="TextBox 2"/>
        <xdr:cNvSpPr txBox="1"/>
      </xdr:nvSpPr>
      <xdr:spPr>
        <a:xfrm>
          <a:off x="942975" y="312421"/>
          <a:ext cx="4591049" cy="147827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400" b="1"/>
            <a:t>DETAIL</a:t>
          </a:r>
          <a:r>
            <a:rPr lang="en-US" sz="1400" b="1" baseline="0"/>
            <a:t> ESTIMATE</a:t>
          </a:r>
        </a:p>
        <a:p>
          <a:pPr algn="ctr"/>
          <a:r>
            <a:rPr lang="en-US" sz="1400" b="1" baseline="0"/>
            <a:t>FOR</a:t>
          </a:r>
        </a:p>
        <a:p>
          <a:pPr algn="ctr"/>
          <a:r>
            <a:rPr lang="en-US" sz="1400" b="1" baseline="0"/>
            <a:t>ALTERATION OF URBAN PRIMARY HEALTH SUB CENTRE</a:t>
          </a:r>
        </a:p>
        <a:p>
          <a:pPr algn="ctr"/>
          <a:r>
            <a:rPr lang="en-US" sz="1400" b="1" baseline="0"/>
            <a:t>AT</a:t>
          </a:r>
        </a:p>
        <a:p>
          <a:pPr algn="ctr"/>
          <a:r>
            <a:rPr lang="en-US" sz="1400" b="1" baseline="0"/>
            <a:t>ZEMABAWK,AIZAWL</a:t>
          </a:r>
        </a:p>
        <a:p>
          <a:pPr algn="ctr"/>
          <a:endParaRPr lang="en-US" sz="1400" b="1"/>
        </a:p>
      </xdr:txBody>
    </xdr:sp>
    <xdr:clientData/>
  </xdr:twoCellAnchor>
  <xdr:oneCellAnchor>
    <xdr:from>
      <xdr:col>2</xdr:col>
      <xdr:colOff>1203960</xdr:colOff>
      <xdr:row>64</xdr:row>
      <xdr:rowOff>60960</xdr:rowOff>
    </xdr:from>
    <xdr:ext cx="4206240" cy="311496"/>
    <xdr:sp macro="" textlink="">
      <xdr:nvSpPr>
        <xdr:cNvPr id="4" name="TextBox 3"/>
        <xdr:cNvSpPr txBox="1"/>
      </xdr:nvSpPr>
      <xdr:spPr>
        <a:xfrm>
          <a:off x="2032635" y="12252960"/>
          <a:ext cx="420624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1400" b="0" i="1"/>
            <a:t>(Rupees </a:t>
          </a:r>
          <a:r>
            <a:rPr lang="en-US" sz="1400" b="0" i="1" baseline="0"/>
            <a:t> thirty two thousand five hundred</a:t>
          </a:r>
          <a:r>
            <a:rPr lang="en-US" sz="1400" b="0" i="1"/>
            <a:t>)Only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1:K65"/>
  <sheetViews>
    <sheetView tabSelected="1" topLeftCell="A43" workbookViewId="0">
      <selection activeCell="L10" sqref="L10"/>
    </sheetView>
  </sheetViews>
  <sheetFormatPr defaultRowHeight="15"/>
  <cols>
    <col min="1" max="1" width="9" style="114" customWidth="1"/>
    <col min="2" max="2" width="3.42578125" style="33" customWidth="1"/>
    <col min="3" max="3" width="26.7109375" style="33" customWidth="1"/>
    <col min="4" max="4" width="4.7109375" style="33" customWidth="1"/>
    <col min="5" max="5" width="4.5703125" style="31" customWidth="1"/>
    <col min="6" max="6" width="5.28515625" style="16" customWidth="1"/>
    <col min="7" max="7" width="5.5703125" style="16" customWidth="1"/>
    <col min="8" max="8" width="5.5703125" style="17" customWidth="1"/>
    <col min="9" max="9" width="5.7109375" style="18" customWidth="1"/>
    <col min="10" max="10" width="9.140625" style="19"/>
    <col min="11" max="11" width="15.5703125" style="20" customWidth="1"/>
  </cols>
  <sheetData>
    <row r="11" spans="1:11">
      <c r="A11" s="1" t="s">
        <v>0</v>
      </c>
      <c r="B11" s="2" t="s">
        <v>1</v>
      </c>
      <c r="C11" s="3"/>
      <c r="D11" s="4"/>
      <c r="E11" s="5" t="s">
        <v>2</v>
      </c>
      <c r="F11" s="6" t="s">
        <v>3</v>
      </c>
      <c r="G11" s="6" t="s">
        <v>4</v>
      </c>
      <c r="H11" s="6" t="s">
        <v>5</v>
      </c>
      <c r="I11" s="7" t="s">
        <v>6</v>
      </c>
      <c r="J11" s="8" t="s">
        <v>7</v>
      </c>
      <c r="K11" s="9" t="s">
        <v>8</v>
      </c>
    </row>
    <row r="12" spans="1:11">
      <c r="A12" s="10" t="s">
        <v>9</v>
      </c>
      <c r="B12" s="11" t="s">
        <v>10</v>
      </c>
      <c r="C12" s="12"/>
      <c r="D12" s="13"/>
      <c r="E12" s="14"/>
      <c r="F12" s="15"/>
    </row>
    <row r="13" spans="1:11">
      <c r="A13" s="10"/>
      <c r="B13" s="21"/>
      <c r="C13" s="22"/>
      <c r="D13" s="23"/>
      <c r="E13" s="14"/>
      <c r="F13" s="15"/>
    </row>
    <row r="14" spans="1:11">
      <c r="A14" s="10"/>
      <c r="B14" s="21"/>
      <c r="C14" s="22"/>
      <c r="D14" s="23"/>
      <c r="E14" s="14"/>
      <c r="F14" s="15"/>
    </row>
    <row r="15" spans="1:11">
      <c r="A15" s="24"/>
      <c r="B15" s="25"/>
      <c r="C15" s="26"/>
      <c r="D15" s="26"/>
      <c r="E15" s="14"/>
      <c r="F15" s="15"/>
    </row>
    <row r="16" spans="1:11">
      <c r="A16" s="27"/>
      <c r="B16" s="25" t="s">
        <v>11</v>
      </c>
      <c r="C16" s="26" t="s">
        <v>12</v>
      </c>
      <c r="D16" s="26"/>
      <c r="E16" s="14"/>
      <c r="F16" s="15"/>
    </row>
    <row r="17" spans="1:11">
      <c r="A17" s="28"/>
      <c r="B17" s="29"/>
      <c r="C17" s="30"/>
      <c r="D17" s="30"/>
    </row>
    <row r="18" spans="1:11">
      <c r="A18" s="32"/>
      <c r="C18" s="34"/>
      <c r="J18" s="35"/>
    </row>
    <row r="19" spans="1:11">
      <c r="A19" s="32"/>
      <c r="C19" s="34"/>
      <c r="E19" s="31">
        <v>2</v>
      </c>
      <c r="F19" s="16">
        <v>4</v>
      </c>
      <c r="G19" s="16">
        <v>0.2</v>
      </c>
      <c r="H19" s="17">
        <v>3</v>
      </c>
      <c r="J19" s="35">
        <f t="shared" ref="J19" si="0">H19*G19*F19*E19</f>
        <v>4.8000000000000007</v>
      </c>
    </row>
    <row r="20" spans="1:11">
      <c r="A20" s="32"/>
      <c r="C20" s="34"/>
      <c r="I20" s="18" t="s">
        <v>13</v>
      </c>
      <c r="J20" s="19">
        <f>SUM(J18:J19)</f>
        <v>4.8000000000000007</v>
      </c>
    </row>
    <row r="21" spans="1:11">
      <c r="A21" s="32"/>
      <c r="C21" s="36">
        <v>885.9</v>
      </c>
      <c r="K21" s="20">
        <f>J20*C21</f>
        <v>4252.3200000000006</v>
      </c>
    </row>
    <row r="22" spans="1:11">
      <c r="A22" s="32"/>
    </row>
    <row r="23" spans="1:11">
      <c r="A23" s="37" t="s">
        <v>14</v>
      </c>
      <c r="B23" s="21" t="s">
        <v>15</v>
      </c>
      <c r="C23" s="22"/>
      <c r="D23" s="38"/>
      <c r="E23" s="39"/>
      <c r="F23" s="40"/>
      <c r="G23" s="41"/>
      <c r="H23" s="42"/>
      <c r="I23" s="43"/>
      <c r="J23" s="42"/>
      <c r="K23" s="44"/>
    </row>
    <row r="24" spans="1:11">
      <c r="A24" s="45"/>
      <c r="B24" s="21"/>
      <c r="C24" s="22"/>
      <c r="D24" s="38"/>
      <c r="E24" s="39"/>
      <c r="F24" s="40"/>
      <c r="G24" s="41"/>
      <c r="H24" s="42"/>
      <c r="I24" s="43"/>
      <c r="J24" s="42"/>
      <c r="K24" s="44"/>
    </row>
    <row r="25" spans="1:11">
      <c r="A25" s="45"/>
      <c r="B25" s="46" t="s">
        <v>16</v>
      </c>
      <c r="C25" s="47" t="s">
        <v>17</v>
      </c>
      <c r="D25" s="47"/>
      <c r="E25" s="39"/>
      <c r="F25" s="40"/>
      <c r="G25" s="41"/>
      <c r="H25" s="42"/>
      <c r="I25" s="43"/>
      <c r="J25" s="42"/>
      <c r="K25" s="44"/>
    </row>
    <row r="26" spans="1:11">
      <c r="A26" s="45"/>
      <c r="B26" s="48"/>
      <c r="C26" s="49"/>
      <c r="D26" s="39"/>
      <c r="E26" s="39"/>
      <c r="F26" s="40"/>
      <c r="G26" s="41"/>
      <c r="H26" s="42"/>
      <c r="I26" s="43"/>
      <c r="J26" s="42"/>
      <c r="K26" s="44"/>
    </row>
    <row r="27" spans="1:11">
      <c r="A27" s="45"/>
      <c r="B27" s="50"/>
      <c r="C27" s="51"/>
      <c r="D27" s="51"/>
      <c r="E27" s="51"/>
      <c r="F27" s="40"/>
      <c r="G27" s="52"/>
      <c r="H27" s="42"/>
      <c r="I27" s="43"/>
      <c r="J27" s="42"/>
      <c r="K27" s="44"/>
    </row>
    <row r="28" spans="1:11">
      <c r="A28" s="45"/>
      <c r="B28" s="53"/>
      <c r="C28" s="54"/>
      <c r="D28" s="40"/>
      <c r="E28" s="52">
        <v>1</v>
      </c>
      <c r="F28" s="42">
        <v>3</v>
      </c>
      <c r="G28" s="42">
        <v>3</v>
      </c>
      <c r="H28" s="42"/>
      <c r="I28" s="55"/>
      <c r="J28" s="42"/>
      <c r="K28" s="56"/>
    </row>
    <row r="29" spans="1:11">
      <c r="A29" s="45"/>
      <c r="B29" s="57"/>
      <c r="C29" s="58">
        <v>1581.1</v>
      </c>
      <c r="D29" s="40"/>
      <c r="E29" s="41"/>
      <c r="F29" s="59"/>
      <c r="G29" s="59"/>
      <c r="H29" s="42"/>
      <c r="I29" s="60" t="s">
        <v>13</v>
      </c>
      <c r="J29" s="61">
        <f>G28*F28*E28</f>
        <v>9</v>
      </c>
      <c r="K29" s="56">
        <f>J29*C29</f>
        <v>14229.9</v>
      </c>
    </row>
    <row r="30" spans="1:11">
      <c r="A30" s="32"/>
    </row>
    <row r="31" spans="1:11">
      <c r="A31" s="45" t="s">
        <v>18</v>
      </c>
      <c r="B31" s="21" t="s">
        <v>19</v>
      </c>
      <c r="C31" s="22"/>
      <c r="D31" s="38"/>
      <c r="E31" s="62"/>
      <c r="F31" s="41"/>
      <c r="G31" s="52"/>
      <c r="H31" s="42"/>
      <c r="I31" s="43"/>
      <c r="J31" s="42"/>
      <c r="K31" s="44"/>
    </row>
    <row r="32" spans="1:11">
      <c r="A32" s="45"/>
      <c r="B32" s="21"/>
      <c r="C32" s="22"/>
      <c r="D32" s="63"/>
      <c r="E32" s="64" t="s">
        <v>20</v>
      </c>
      <c r="F32" s="64"/>
      <c r="G32" s="64"/>
      <c r="H32" s="64"/>
      <c r="I32" s="43"/>
      <c r="J32" s="42"/>
      <c r="K32" s="44"/>
    </row>
    <row r="33" spans="1:11">
      <c r="A33" s="45"/>
      <c r="B33" s="21"/>
      <c r="C33" s="22"/>
      <c r="D33" s="63"/>
      <c r="E33" s="63"/>
      <c r="F33" s="41"/>
      <c r="G33" s="52"/>
      <c r="H33" s="42"/>
      <c r="I33" s="43"/>
      <c r="J33" s="42"/>
      <c r="K33" s="44"/>
    </row>
    <row r="34" spans="1:11">
      <c r="A34" s="65"/>
      <c r="B34" s="66"/>
      <c r="C34" s="67"/>
      <c r="D34" s="68"/>
      <c r="E34" s="41"/>
      <c r="F34" s="42"/>
      <c r="G34" s="42"/>
      <c r="H34" s="42"/>
      <c r="I34" s="60" t="s">
        <v>13</v>
      </c>
      <c r="J34" s="69">
        <f>J29*2</f>
        <v>18</v>
      </c>
      <c r="K34" s="70"/>
    </row>
    <row r="35" spans="1:11">
      <c r="A35" s="65"/>
      <c r="B35" s="66"/>
      <c r="C35" s="71">
        <v>297.3</v>
      </c>
      <c r="D35" s="72"/>
      <c r="E35" s="72"/>
      <c r="F35" s="41"/>
      <c r="G35" s="52"/>
      <c r="H35" s="42"/>
      <c r="I35" s="60"/>
      <c r="J35" s="73"/>
      <c r="K35" s="70">
        <f>J34*C35</f>
        <v>5351.4000000000005</v>
      </c>
    </row>
    <row r="36" spans="1:11">
      <c r="A36" s="74"/>
      <c r="B36" s="75"/>
      <c r="C36" s="40"/>
      <c r="D36" s="76"/>
    </row>
    <row r="37" spans="1:11">
      <c r="A37" s="45" t="s">
        <v>21</v>
      </c>
      <c r="B37" s="21" t="s">
        <v>22</v>
      </c>
      <c r="C37" s="22"/>
      <c r="D37" s="38"/>
      <c r="E37" s="62"/>
      <c r="F37" s="41"/>
      <c r="G37" s="52"/>
      <c r="H37" s="42"/>
      <c r="I37" s="43"/>
      <c r="J37" s="42"/>
      <c r="K37" s="44"/>
    </row>
    <row r="38" spans="1:11">
      <c r="A38" s="45"/>
      <c r="B38" s="21"/>
      <c r="C38" s="22"/>
      <c r="D38" s="38"/>
      <c r="I38" s="43"/>
      <c r="J38" s="42"/>
      <c r="K38" s="44"/>
    </row>
    <row r="39" spans="1:11">
      <c r="A39" s="45"/>
      <c r="B39" s="21"/>
      <c r="C39" s="22"/>
      <c r="D39" s="63"/>
      <c r="E39" s="64" t="s">
        <v>23</v>
      </c>
      <c r="F39" s="64"/>
      <c r="G39" s="64"/>
      <c r="H39" s="64"/>
      <c r="I39" s="43"/>
      <c r="J39" s="42"/>
      <c r="K39" s="44"/>
    </row>
    <row r="40" spans="1:11">
      <c r="A40" s="65"/>
      <c r="B40" s="66"/>
      <c r="C40" s="67"/>
      <c r="D40" s="68"/>
      <c r="E40" s="41"/>
      <c r="F40" s="42"/>
      <c r="G40" s="42"/>
      <c r="H40" s="42"/>
      <c r="I40" s="60" t="s">
        <v>24</v>
      </c>
      <c r="J40" s="69">
        <f>J34</f>
        <v>18</v>
      </c>
      <c r="K40" s="70"/>
    </row>
    <row r="41" spans="1:11">
      <c r="A41" s="65"/>
      <c r="B41" s="66"/>
      <c r="C41" s="71">
        <v>80.5</v>
      </c>
      <c r="D41" s="72"/>
      <c r="E41" s="72"/>
      <c r="F41" s="41"/>
      <c r="G41" s="52"/>
      <c r="H41" s="42"/>
      <c r="I41" s="60"/>
      <c r="J41" s="73"/>
      <c r="K41" s="70">
        <f>J40*C41</f>
        <v>1449</v>
      </c>
    </row>
    <row r="42" spans="1:11">
      <c r="A42" s="32"/>
      <c r="C42" s="34"/>
      <c r="J42" s="35"/>
      <c r="K42" s="77"/>
    </row>
    <row r="43" spans="1:11">
      <c r="A43" s="32" t="s">
        <v>25</v>
      </c>
      <c r="B43" s="21" t="s">
        <v>26</v>
      </c>
      <c r="C43" s="22"/>
      <c r="D43" s="38"/>
      <c r="J43" s="35"/>
      <c r="K43" s="77"/>
    </row>
    <row r="44" spans="1:11">
      <c r="A44" s="32"/>
      <c r="B44" s="21"/>
      <c r="C44" s="22"/>
      <c r="D44" s="38"/>
      <c r="K44" s="77"/>
    </row>
    <row r="45" spans="1:11">
      <c r="A45" s="32"/>
      <c r="B45" s="21"/>
      <c r="C45" s="22"/>
      <c r="D45" s="38"/>
      <c r="K45" s="77"/>
    </row>
    <row r="46" spans="1:11">
      <c r="A46" s="65"/>
      <c r="B46" s="21"/>
      <c r="C46" s="22"/>
      <c r="D46" s="38"/>
      <c r="E46" s="78"/>
      <c r="F46" s="41"/>
      <c r="G46" s="52"/>
      <c r="H46" s="42"/>
      <c r="I46" s="79"/>
      <c r="J46" s="42"/>
      <c r="K46" s="80"/>
    </row>
    <row r="47" spans="1:11">
      <c r="A47" s="65"/>
      <c r="B47" s="21"/>
      <c r="C47" s="22"/>
      <c r="D47" s="78"/>
      <c r="E47" s="78"/>
      <c r="F47" s="41"/>
      <c r="G47" s="52"/>
      <c r="H47" s="42"/>
      <c r="I47" s="79"/>
      <c r="J47" s="42"/>
      <c r="K47" s="80"/>
    </row>
    <row r="48" spans="1:11">
      <c r="A48" s="65"/>
      <c r="B48" s="21"/>
      <c r="C48" s="22"/>
      <c r="D48" s="81"/>
      <c r="E48" s="64" t="s">
        <v>27</v>
      </c>
      <c r="F48" s="64"/>
      <c r="G48" s="64"/>
      <c r="H48" s="64"/>
      <c r="I48" s="60"/>
      <c r="J48" s="69"/>
      <c r="K48" s="82"/>
    </row>
    <row r="49" spans="1:11">
      <c r="A49" s="65"/>
      <c r="B49" s="21"/>
      <c r="C49" s="22"/>
      <c r="D49" s="81"/>
      <c r="E49" s="52"/>
      <c r="F49" s="59"/>
      <c r="G49" s="59"/>
      <c r="H49" s="42"/>
      <c r="I49" s="60" t="s">
        <v>24</v>
      </c>
      <c r="J49" s="73">
        <v>18</v>
      </c>
      <c r="K49" s="82"/>
    </row>
    <row r="50" spans="1:11">
      <c r="A50" s="65"/>
      <c r="B50" s="66"/>
      <c r="C50" s="71">
        <v>159.5</v>
      </c>
      <c r="D50" s="72"/>
      <c r="E50" s="52"/>
      <c r="F50" s="59"/>
      <c r="G50" s="59"/>
      <c r="H50" s="42"/>
      <c r="I50" s="60"/>
      <c r="J50" s="69"/>
      <c r="K50" s="83">
        <f>J49*C50</f>
        <v>2871</v>
      </c>
    </row>
    <row r="51" spans="1:11">
      <c r="A51" s="65"/>
      <c r="B51" s="66"/>
      <c r="C51" s="81"/>
      <c r="D51" s="81"/>
      <c r="E51" s="52"/>
      <c r="F51" s="59"/>
      <c r="G51" s="59"/>
      <c r="H51" s="42"/>
      <c r="I51" s="60"/>
      <c r="J51" s="69"/>
      <c r="K51" s="82"/>
    </row>
    <row r="52" spans="1:11">
      <c r="A52" s="84" t="s">
        <v>28</v>
      </c>
      <c r="B52" s="21" t="s">
        <v>29</v>
      </c>
      <c r="C52" s="22"/>
      <c r="D52" s="38"/>
      <c r="E52" s="52"/>
      <c r="F52" s="59"/>
      <c r="G52" s="59"/>
      <c r="H52" s="42"/>
      <c r="I52" s="60"/>
      <c r="J52" s="42"/>
      <c r="K52" s="85"/>
    </row>
    <row r="53" spans="1:11">
      <c r="A53" s="45"/>
      <c r="B53" s="21"/>
      <c r="C53" s="22"/>
      <c r="D53" s="38"/>
      <c r="E53" s="52"/>
      <c r="F53" s="59"/>
      <c r="G53" s="59"/>
      <c r="H53" s="42"/>
      <c r="I53" s="60"/>
      <c r="J53" s="73"/>
      <c r="K53" s="86"/>
    </row>
    <row r="54" spans="1:11">
      <c r="A54" s="84"/>
      <c r="B54" s="21"/>
      <c r="C54" s="22"/>
      <c r="D54" s="87"/>
      <c r="E54" s="52"/>
      <c r="F54" s="59"/>
      <c r="G54" s="59"/>
      <c r="H54" s="42"/>
      <c r="I54" s="60"/>
      <c r="J54" s="73"/>
      <c r="K54" s="86"/>
    </row>
    <row r="55" spans="1:11">
      <c r="A55" s="65"/>
      <c r="B55" s="21"/>
      <c r="C55" s="22"/>
      <c r="D55" s="81"/>
      <c r="E55" s="88"/>
      <c r="F55" s="89"/>
      <c r="G55" s="90"/>
      <c r="H55" s="91"/>
      <c r="I55" s="92"/>
      <c r="J55" s="93"/>
      <c r="K55" s="94"/>
    </row>
    <row r="56" spans="1:11">
      <c r="A56" s="65"/>
      <c r="B56" s="21"/>
      <c r="C56" s="22"/>
      <c r="D56" s="72"/>
      <c r="E56" s="95"/>
      <c r="F56" s="96"/>
      <c r="G56" s="96"/>
      <c r="I56" s="92"/>
      <c r="J56" s="16"/>
      <c r="K56" s="94"/>
    </row>
    <row r="57" spans="1:11">
      <c r="A57" s="65"/>
      <c r="B57" s="66"/>
      <c r="C57" s="81"/>
      <c r="D57" s="97" t="s">
        <v>30</v>
      </c>
      <c r="E57" s="97"/>
      <c r="F57" s="97"/>
      <c r="G57" s="97"/>
      <c r="H57" s="91"/>
      <c r="I57" s="60" t="s">
        <v>31</v>
      </c>
      <c r="J57" s="73">
        <f>J49+J53+J55</f>
        <v>18</v>
      </c>
      <c r="K57" s="98"/>
    </row>
    <row r="58" spans="1:11">
      <c r="A58" s="65"/>
      <c r="B58" s="66"/>
      <c r="C58" s="71">
        <v>137.4</v>
      </c>
      <c r="E58" s="52"/>
      <c r="F58" s="59"/>
      <c r="G58" s="59"/>
      <c r="H58" s="42"/>
      <c r="I58" s="60"/>
      <c r="J58" s="69"/>
      <c r="K58" s="98">
        <f>J57*C58</f>
        <v>2473.2000000000003</v>
      </c>
    </row>
    <row r="59" spans="1:11">
      <c r="A59" s="99"/>
      <c r="B59" s="100"/>
      <c r="C59" s="101"/>
      <c r="D59" s="100"/>
      <c r="E59" s="102"/>
      <c r="F59" s="103"/>
      <c r="G59" s="103"/>
      <c r="H59" s="104"/>
      <c r="I59" s="105"/>
      <c r="J59" s="106" t="s">
        <v>32</v>
      </c>
      <c r="K59" s="107">
        <f>K58+K50+K41+K35+K29+K21</f>
        <v>30626.82</v>
      </c>
    </row>
    <row r="60" spans="1:11">
      <c r="A60" s="32"/>
      <c r="B60" s="108"/>
      <c r="C60" s="109"/>
      <c r="D60" s="108"/>
      <c r="E60" s="110"/>
      <c r="F60" s="111"/>
      <c r="G60" s="112" t="s">
        <v>33</v>
      </c>
      <c r="H60" s="112"/>
      <c r="I60" s="112"/>
      <c r="J60" s="112"/>
      <c r="K60" s="113">
        <f>K59*1%</f>
        <v>306.26819999999998</v>
      </c>
    </row>
    <row r="61" spans="1:11">
      <c r="A61" s="32"/>
      <c r="B61" s="108"/>
      <c r="C61" s="109"/>
      <c r="D61" s="108"/>
      <c r="E61" s="110"/>
      <c r="F61" s="112" t="s">
        <v>34</v>
      </c>
      <c r="G61" s="112"/>
      <c r="H61" s="112"/>
      <c r="I61" s="112"/>
      <c r="J61" s="112"/>
      <c r="K61" s="113">
        <f>K59*5%</f>
        <v>1531.3410000000001</v>
      </c>
    </row>
    <row r="62" spans="1:11">
      <c r="A62" s="32"/>
      <c r="B62" s="108"/>
      <c r="C62" s="109"/>
      <c r="D62" s="108"/>
      <c r="E62" s="110"/>
      <c r="F62" s="111"/>
      <c r="J62" s="19" t="s">
        <v>35</v>
      </c>
      <c r="K62" s="20">
        <f>SUM(K59:K61)</f>
        <v>32464.429199999999</v>
      </c>
    </row>
    <row r="63" spans="1:11">
      <c r="A63" s="32"/>
      <c r="J63" s="19" t="s">
        <v>36</v>
      </c>
      <c r="K63" s="20">
        <v>32500</v>
      </c>
    </row>
    <row r="64" spans="1:11">
      <c r="A64" s="32"/>
    </row>
    <row r="65" spans="1:1">
      <c r="A65" s="32"/>
    </row>
  </sheetData>
  <mergeCells count="12">
    <mergeCell ref="B37:C39"/>
    <mergeCell ref="E39:H39"/>
    <mergeCell ref="B43:C49"/>
    <mergeCell ref="E48:H48"/>
    <mergeCell ref="B52:C56"/>
    <mergeCell ref="B11:C11"/>
    <mergeCell ref="B12:C14"/>
    <mergeCell ref="B23:C24"/>
    <mergeCell ref="C25:D25"/>
    <mergeCell ref="C27:E27"/>
    <mergeCell ref="B31:C33"/>
    <mergeCell ref="E32:H3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2019-11-29T08:02:01Z</dcterms:modified>
</cp:coreProperties>
</file>