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Users/benz/Documents/PIP/2020-21/New Post NPCC PIP 2020-21/Annexures/MFP/"/>
    </mc:Choice>
  </mc:AlternateContent>
  <xr:revisionPtr revIDLastSave="0" documentId="13_ncr:1_{F932DEC4-04BA-9842-85FD-476AB2038E42}" xr6:coauthVersionLast="45" xr6:coauthVersionMax="45" xr10:uidLastSave="{00000000-0000-0000-0000-000000000000}"/>
  <bookViews>
    <workbookView xWindow="0" yWindow="460" windowWidth="28800" windowHeight="15920" tabRatio="813" firstSheet="3" activeTab="3" xr2:uid="{00000000-000D-0000-FFFF-FFFF00000000}"/>
  </bookViews>
  <sheets>
    <sheet name="State HRH Profile" sheetId="11" r:id="rId1"/>
    <sheet name="Health facility Details" sheetId="2" r:id="rId2"/>
    <sheet name="Facility level HR" sheetId="9" r:id="rId3"/>
    <sheet name="HRH Proposal as per Budgetsheet" sheetId="12" r:id="rId4"/>
    <sheet name="Summary of New &amp; Dropped Po (2" sheetId="14" r:id="rId5"/>
  </sheets>
  <definedNames>
    <definedName name="_Fill" localSheetId="4" hidden="1">#REF!</definedName>
    <definedName name="_Fill" hidden="1">#REF!</definedName>
    <definedName name="_Key1" localSheetId="4" hidden="1">#REF!</definedName>
    <definedName name="_Key1" hidden="1">#REF!</definedName>
    <definedName name="_Sort" localSheetId="4" hidden="1">#REF!</definedName>
    <definedName name="_Sort" hidden="1">#REF!</definedName>
    <definedName name="data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75" i="12" l="1"/>
  <c r="W510" i="12" l="1"/>
  <c r="W511" i="12"/>
  <c r="W512" i="12"/>
  <c r="W513" i="12"/>
  <c r="W514" i="12"/>
  <c r="I511" i="12"/>
  <c r="O511" i="12" s="1"/>
  <c r="V511" i="12" s="1"/>
  <c r="V498" i="12"/>
  <c r="W498" i="12"/>
  <c r="V493" i="12"/>
  <c r="W493" i="12"/>
  <c r="I493" i="12"/>
  <c r="W487" i="12"/>
  <c r="I487" i="12"/>
  <c r="O487" i="12" s="1"/>
  <c r="V487" i="12" s="1"/>
  <c r="V481" i="12"/>
  <c r="I481" i="12"/>
  <c r="W481" i="12"/>
  <c r="V184" i="12" l="1"/>
  <c r="V185" i="12"/>
  <c r="V183" i="12"/>
  <c r="V181" i="12"/>
  <c r="V182" i="12"/>
  <c r="V180" i="12"/>
  <c r="V179" i="12"/>
  <c r="W180" i="12" l="1"/>
  <c r="W53" i="12" l="1"/>
  <c r="W54" i="12"/>
  <c r="V53" i="12"/>
  <c r="V54" i="12"/>
  <c r="W475" i="12"/>
  <c r="W93" i="12"/>
  <c r="V93" i="12"/>
  <c r="V509" i="12" l="1"/>
  <c r="V502" i="12"/>
  <c r="V499" i="12"/>
  <c r="V494" i="12"/>
  <c r="V495" i="12"/>
  <c r="V490" i="12"/>
  <c r="V482" i="12"/>
  <c r="V483" i="12"/>
  <c r="O506" i="12" l="1"/>
  <c r="V506" i="12" s="1"/>
  <c r="I497" i="12" l="1"/>
  <c r="O497" i="12" s="1"/>
  <c r="V497" i="12" s="1"/>
  <c r="W497" i="12"/>
  <c r="I486" i="12"/>
  <c r="O486" i="12" s="1"/>
  <c r="W486" i="12"/>
  <c r="I480" i="12"/>
  <c r="O480" i="12" s="1"/>
  <c r="V480" i="12" s="1"/>
  <c r="W480" i="12"/>
  <c r="V359" i="12" l="1"/>
  <c r="V460" i="12"/>
  <c r="V417" i="12"/>
  <c r="V372" i="12"/>
  <c r="V377" i="12"/>
  <c r="V323" i="12"/>
  <c r="V324" i="12"/>
  <c r="V320" i="12"/>
  <c r="O256" i="12"/>
  <c r="V256" i="12" s="1"/>
  <c r="O476" i="12" l="1"/>
  <c r="V476" i="12" s="1"/>
  <c r="O472" i="12"/>
  <c r="V472" i="12" s="1"/>
  <c r="O471" i="12"/>
  <c r="V471" i="12" s="1"/>
  <c r="O470" i="12"/>
  <c r="V470" i="12" s="1"/>
  <c r="O465" i="12"/>
  <c r="V465" i="12" s="1"/>
  <c r="O464" i="12"/>
  <c r="V464" i="12" s="1"/>
  <c r="O463" i="12"/>
  <c r="V463" i="12" s="1"/>
  <c r="O462" i="12"/>
  <c r="V462" i="12" s="1"/>
  <c r="O455" i="12"/>
  <c r="V455" i="12" s="1"/>
  <c r="O456" i="12"/>
  <c r="V456" i="12" s="1"/>
  <c r="O457" i="12"/>
  <c r="V457" i="12" s="1"/>
  <c r="O458" i="12"/>
  <c r="V458" i="12" s="1"/>
  <c r="O454" i="12"/>
  <c r="V454" i="12" s="1"/>
  <c r="O459" i="12"/>
  <c r="V459" i="12" s="1"/>
  <c r="W459" i="12"/>
  <c r="O367" i="12"/>
  <c r="V367" i="12" s="1"/>
  <c r="O366" i="12"/>
  <c r="V366" i="12" s="1"/>
  <c r="O363" i="12"/>
  <c r="V363" i="12" s="1"/>
  <c r="O178" i="12"/>
  <c r="V178" i="12" s="1"/>
  <c r="O176" i="12"/>
  <c r="V176" i="12" s="1"/>
  <c r="O423" i="12"/>
  <c r="V423" i="12" s="1"/>
  <c r="O424" i="12"/>
  <c r="V424" i="12" s="1"/>
  <c r="O422" i="12"/>
  <c r="V422" i="12" s="1"/>
  <c r="O419" i="12"/>
  <c r="V419" i="12" s="1"/>
  <c r="O420" i="12"/>
  <c r="V420" i="12" s="1"/>
  <c r="O421" i="12"/>
  <c r="V421" i="12" s="1"/>
  <c r="O418" i="12"/>
  <c r="V418" i="12" s="1"/>
  <c r="O416" i="12"/>
  <c r="V416" i="12" s="1"/>
  <c r="W417" i="12"/>
  <c r="O406" i="12"/>
  <c r="V406" i="12" s="1"/>
  <c r="O405" i="12"/>
  <c r="V405" i="12" s="1"/>
  <c r="O404" i="12"/>
  <c r="V404" i="12" s="1"/>
  <c r="O403" i="12"/>
  <c r="V403" i="12" s="1"/>
  <c r="O401" i="12"/>
  <c r="V401" i="12" s="1"/>
  <c r="O400" i="12"/>
  <c r="V400" i="12" s="1"/>
  <c r="O399" i="12"/>
  <c r="V399" i="12" s="1"/>
  <c r="O393" i="12"/>
  <c r="V393" i="12" s="1"/>
  <c r="O391" i="12"/>
  <c r="V391" i="12" s="1"/>
  <c r="O388" i="12"/>
  <c r="V388" i="12" s="1"/>
  <c r="O386" i="12"/>
  <c r="V386" i="12" s="1"/>
  <c r="O374" i="12"/>
  <c r="V374" i="12" s="1"/>
  <c r="O375" i="12"/>
  <c r="V375" i="12" s="1"/>
  <c r="W375" i="12"/>
  <c r="O373" i="12"/>
  <c r="V373" i="12" s="1"/>
  <c r="O369" i="12"/>
  <c r="V369" i="12" s="1"/>
  <c r="O370" i="12"/>
  <c r="V370" i="12" s="1"/>
  <c r="W370" i="12"/>
  <c r="O368" i="12"/>
  <c r="V368" i="12" s="1"/>
  <c r="O353" i="12"/>
  <c r="V353" i="12" s="1"/>
  <c r="O350" i="12"/>
  <c r="V350" i="12" s="1"/>
  <c r="O349" i="12"/>
  <c r="V349" i="12" s="1"/>
  <c r="O339" i="12"/>
  <c r="V339" i="12" s="1"/>
  <c r="O337" i="12"/>
  <c r="V337" i="12" s="1"/>
  <c r="O335" i="12"/>
  <c r="V335" i="12" s="1"/>
  <c r="O334" i="12"/>
  <c r="V334" i="12" s="1"/>
  <c r="O333" i="12"/>
  <c r="V333" i="12" s="1"/>
  <c r="O332" i="12"/>
  <c r="V332" i="12" s="1"/>
  <c r="O331" i="12"/>
  <c r="V331" i="12" s="1"/>
  <c r="O330" i="12"/>
  <c r="V330" i="12" s="1"/>
  <c r="O327" i="12"/>
  <c r="V327" i="12" s="1"/>
  <c r="O326" i="12"/>
  <c r="V326" i="12" s="1"/>
  <c r="O325" i="12"/>
  <c r="V325" i="12" s="1"/>
  <c r="O322" i="12"/>
  <c r="V322" i="12" s="1"/>
  <c r="O319" i="12"/>
  <c r="V319" i="12" s="1"/>
  <c r="O306" i="12"/>
  <c r="V306" i="12" s="1"/>
  <c r="O303" i="12"/>
  <c r="V303" i="12" s="1"/>
  <c r="O302" i="12"/>
  <c r="V302" i="12" s="1"/>
  <c r="O301" i="12"/>
  <c r="V301" i="12" s="1"/>
  <c r="O299" i="12"/>
  <c r="V299" i="12" s="1"/>
  <c r="O298" i="12"/>
  <c r="V298" i="12" s="1"/>
  <c r="O292" i="12"/>
  <c r="V292" i="12" s="1"/>
  <c r="O291" i="12"/>
  <c r="V291" i="12" s="1"/>
  <c r="O288" i="12"/>
  <c r="V288" i="12" s="1"/>
  <c r="O286" i="12"/>
  <c r="V286" i="12" s="1"/>
  <c r="O285" i="12"/>
  <c r="V285" i="12" s="1"/>
  <c r="O282" i="12" l="1"/>
  <c r="V282" i="12" s="1"/>
  <c r="O277" i="12"/>
  <c r="V277" i="12" s="1"/>
  <c r="O276" i="12"/>
  <c r="V276" i="12" s="1"/>
  <c r="O274" i="12"/>
  <c r="V274" i="12" s="1"/>
  <c r="O271" i="12"/>
  <c r="V271" i="12" s="1"/>
  <c r="O264" i="12"/>
  <c r="V264" i="12" s="1"/>
  <c r="O265" i="12"/>
  <c r="V265" i="12" s="1"/>
  <c r="O266" i="12"/>
  <c r="V266" i="12" s="1"/>
  <c r="O263" i="12"/>
  <c r="V263" i="12" s="1"/>
  <c r="O261" i="12"/>
  <c r="V261" i="12" s="1"/>
  <c r="O260" i="12"/>
  <c r="V260" i="12" s="1"/>
  <c r="O259" i="12"/>
  <c r="V259" i="12" s="1"/>
  <c r="O258" i="12"/>
  <c r="V258" i="12" s="1"/>
  <c r="O221" i="12"/>
  <c r="V221" i="12" s="1"/>
  <c r="O219" i="12"/>
  <c r="V219" i="12" s="1"/>
  <c r="O220" i="12"/>
  <c r="V220" i="12" s="1"/>
  <c r="O218" i="12"/>
  <c r="V218" i="12" s="1"/>
  <c r="O217" i="12"/>
  <c r="V217" i="12" s="1"/>
  <c r="O209" i="12"/>
  <c r="V209" i="12" s="1"/>
  <c r="O196" i="12"/>
  <c r="V196" i="12" s="1"/>
  <c r="O186" i="12"/>
  <c r="V186" i="12" s="1"/>
  <c r="O167" i="12"/>
  <c r="V167" i="12" s="1"/>
  <c r="O166" i="12"/>
  <c r="V166" i="12" s="1"/>
  <c r="O141" i="12"/>
  <c r="V141" i="12" s="1"/>
  <c r="O140" i="12"/>
  <c r="V140" i="12" s="1"/>
  <c r="O126" i="12"/>
  <c r="V126" i="12" s="1"/>
  <c r="O127" i="12"/>
  <c r="V127" i="12" s="1"/>
  <c r="O128" i="12"/>
  <c r="V128" i="12" s="1"/>
  <c r="O125" i="12"/>
  <c r="V125" i="12" s="1"/>
  <c r="O120" i="12"/>
  <c r="V120" i="12" s="1"/>
  <c r="O121" i="12"/>
  <c r="V121" i="12" s="1"/>
  <c r="W121" i="12"/>
  <c r="O122" i="12"/>
  <c r="V122" i="12" s="1"/>
  <c r="O123" i="12"/>
  <c r="V123" i="12" s="1"/>
  <c r="W123" i="12"/>
  <c r="O116" i="12"/>
  <c r="V116" i="12" s="1"/>
  <c r="O117" i="12"/>
  <c r="V117" i="12" s="1"/>
  <c r="W117" i="12"/>
  <c r="O113" i="12"/>
  <c r="V113" i="12" s="1"/>
  <c r="O114" i="12"/>
  <c r="V114" i="12" s="1"/>
  <c r="W114" i="12"/>
  <c r="O112" i="12"/>
  <c r="V112" i="12" s="1"/>
  <c r="O71" i="12"/>
  <c r="V71" i="12" s="1"/>
  <c r="O72" i="12"/>
  <c r="V72" i="12" s="1"/>
  <c r="W72" i="12"/>
  <c r="O69" i="12"/>
  <c r="V69" i="12" s="1"/>
  <c r="O67" i="12"/>
  <c r="V67" i="12" s="1"/>
  <c r="O68" i="12"/>
  <c r="V68" i="12" s="1"/>
  <c r="W68" i="12"/>
  <c r="O65" i="12"/>
  <c r="V65" i="12" s="1"/>
  <c r="O66" i="12"/>
  <c r="V66" i="12" s="1"/>
  <c r="W66" i="12"/>
  <c r="O64" i="12"/>
  <c r="V64" i="12" s="1"/>
  <c r="O61" i="12"/>
  <c r="V61" i="12" s="1"/>
  <c r="O58" i="12"/>
  <c r="V58" i="12" s="1"/>
  <c r="W58" i="12"/>
  <c r="W61" i="12"/>
  <c r="O57" i="12"/>
  <c r="V57" i="12" s="1"/>
  <c r="V512" i="12" l="1"/>
  <c r="V397" i="12"/>
  <c r="V431" i="12"/>
  <c r="V452" i="12"/>
  <c r="V342" i="12"/>
  <c r="V316" i="12"/>
  <c r="V5" i="12" l="1"/>
  <c r="W421" i="12" l="1"/>
  <c r="W420" i="12"/>
  <c r="W419" i="12"/>
  <c r="W418" i="12"/>
  <c r="W344" i="12"/>
  <c r="O344" i="12"/>
  <c r="V344" i="12" s="1"/>
  <c r="W343" i="12"/>
  <c r="O343" i="12"/>
  <c r="V343" i="12" s="1"/>
  <c r="V139" i="12"/>
  <c r="V138" i="12"/>
  <c r="V86" i="12"/>
  <c r="V90" i="12"/>
  <c r="V82" i="12"/>
  <c r="W248" i="12" l="1"/>
  <c r="V248" i="12"/>
  <c r="O239" i="12" l="1"/>
  <c r="O163" i="12"/>
  <c r="O164" i="12"/>
  <c r="O162" i="12"/>
  <c r="O98" i="12"/>
  <c r="O99" i="12"/>
  <c r="O100" i="12"/>
  <c r="O101" i="12"/>
  <c r="O102" i="12"/>
  <c r="O103" i="12"/>
  <c r="O104" i="12"/>
  <c r="O105" i="12"/>
  <c r="O106" i="12"/>
  <c r="O107" i="12"/>
  <c r="O108" i="12"/>
  <c r="O109" i="12"/>
  <c r="O110" i="12"/>
  <c r="O97" i="12"/>
  <c r="O92" i="12"/>
  <c r="O91" i="12"/>
  <c r="O88" i="12"/>
  <c r="O89" i="12"/>
  <c r="V89" i="12" s="1"/>
  <c r="O87" i="12"/>
  <c r="O84" i="12"/>
  <c r="O85" i="12"/>
  <c r="O83" i="12"/>
  <c r="V97" i="12" l="1"/>
  <c r="V103" i="12"/>
  <c r="V99" i="12"/>
  <c r="V85" i="12"/>
  <c r="V110" i="12"/>
  <c r="V239" i="12"/>
  <c r="V84" i="12"/>
  <c r="V91" i="12"/>
  <c r="V109" i="12"/>
  <c r="V105" i="12"/>
  <c r="V101" i="12"/>
  <c r="V162" i="12"/>
  <c r="V83" i="12"/>
  <c r="V107" i="12"/>
  <c r="V163" i="12"/>
  <c r="V88" i="12"/>
  <c r="V106" i="12"/>
  <c r="V102" i="12"/>
  <c r="V98" i="12"/>
  <c r="V87" i="12"/>
  <c r="V92" i="12"/>
  <c r="V108" i="12"/>
  <c r="V104" i="12"/>
  <c r="V100" i="12"/>
  <c r="V164" i="12"/>
  <c r="O514" i="12"/>
  <c r="V514" i="12" s="1"/>
  <c r="O513" i="12"/>
  <c r="V513" i="12" s="1"/>
  <c r="W495" i="12"/>
  <c r="V250" i="12" l="1"/>
  <c r="W250" i="12"/>
  <c r="I510" i="12"/>
  <c r="O510" i="12" s="1"/>
  <c r="V510" i="12" s="1"/>
  <c r="O501" i="12"/>
  <c r="V501" i="12" s="1"/>
  <c r="O508" i="12"/>
  <c r="V508" i="12" s="1"/>
  <c r="W491" i="12"/>
  <c r="W492" i="12"/>
  <c r="W494" i="12"/>
  <c r="W496" i="12"/>
  <c r="W499" i="12"/>
  <c r="W500" i="12"/>
  <c r="W501" i="12"/>
  <c r="W502" i="12"/>
  <c r="W503" i="12"/>
  <c r="W504" i="12"/>
  <c r="W505" i="12"/>
  <c r="W506" i="12"/>
  <c r="W507" i="12"/>
  <c r="W508" i="12"/>
  <c r="W509" i="12"/>
  <c r="I490" i="12"/>
  <c r="I491" i="12"/>
  <c r="O491" i="12" s="1"/>
  <c r="V491" i="12" s="1"/>
  <c r="I492" i="12"/>
  <c r="O492" i="12" s="1"/>
  <c r="V492" i="12" s="1"/>
  <c r="I496" i="12"/>
  <c r="O496" i="12" s="1"/>
  <c r="V496" i="12" s="1"/>
  <c r="I499" i="12"/>
  <c r="I500" i="12"/>
  <c r="O500" i="12" s="1"/>
  <c r="V500" i="12" s="1"/>
  <c r="I502" i="12"/>
  <c r="O503" i="12"/>
  <c r="V503" i="12" s="1"/>
  <c r="O504" i="12"/>
  <c r="V504" i="12" s="1"/>
  <c r="O505" i="12"/>
  <c r="V505" i="12" s="1"/>
  <c r="O507" i="12"/>
  <c r="V507" i="12" s="1"/>
  <c r="I509" i="12"/>
  <c r="W484" i="12"/>
  <c r="W485" i="12"/>
  <c r="W488" i="12"/>
  <c r="W489" i="12"/>
  <c r="W490" i="12"/>
  <c r="I485" i="12"/>
  <c r="O485" i="12" s="1"/>
  <c r="V485" i="12" s="1"/>
  <c r="I488" i="12"/>
  <c r="O488" i="12" s="1"/>
  <c r="V488" i="12" s="1"/>
  <c r="I489" i="12"/>
  <c r="O489" i="12" s="1"/>
  <c r="V489" i="12" s="1"/>
  <c r="I484" i="12"/>
  <c r="O484" i="12" s="1"/>
  <c r="V484" i="12" s="1"/>
  <c r="W482" i="12"/>
  <c r="W483" i="12"/>
  <c r="I478" i="12"/>
  <c r="O478" i="12" s="1"/>
  <c r="V478" i="12" s="1"/>
  <c r="I479" i="12"/>
  <c r="O479" i="12" s="1"/>
  <c r="V479" i="12" s="1"/>
  <c r="W479" i="12" l="1"/>
  <c r="Y479" i="12"/>
  <c r="W478" i="12"/>
  <c r="O477" i="12"/>
  <c r="V477" i="12" s="1"/>
  <c r="Y478" i="12"/>
  <c r="W184" i="12" l="1"/>
  <c r="W181" i="12"/>
  <c r="O461" i="12" l="1"/>
  <c r="V461" i="12" s="1"/>
  <c r="W448" i="12"/>
  <c r="O448" i="12"/>
  <c r="V448" i="12" s="1"/>
  <c r="W431" i="12"/>
  <c r="W397" i="12"/>
  <c r="W388" i="12"/>
  <c r="W342" i="12"/>
  <c r="O345" i="12"/>
  <c r="V345" i="12" s="1"/>
  <c r="W345" i="12"/>
  <c r="W332" i="12"/>
  <c r="W320" i="12" l="1"/>
  <c r="O262" i="12"/>
  <c r="V262" i="12" s="1"/>
  <c r="O267" i="12"/>
  <c r="V267" i="12" s="1"/>
  <c r="O268" i="12"/>
  <c r="V268" i="12" s="1"/>
  <c r="O269" i="12"/>
  <c r="V269" i="12" s="1"/>
  <c r="O270" i="12"/>
  <c r="V270" i="12" s="1"/>
  <c r="O272" i="12"/>
  <c r="V272" i="12" s="1"/>
  <c r="O273" i="12"/>
  <c r="V273" i="12" s="1"/>
  <c r="O275" i="12"/>
  <c r="V275" i="12" s="1"/>
  <c r="O278" i="12"/>
  <c r="V278" i="12" s="1"/>
  <c r="O279" i="12"/>
  <c r="V279" i="12" s="1"/>
  <c r="O280" i="12"/>
  <c r="V280" i="12" s="1"/>
  <c r="O281" i="12"/>
  <c r="V281" i="12" s="1"/>
  <c r="O283" i="12"/>
  <c r="V283" i="12" s="1"/>
  <c r="O284" i="12"/>
  <c r="V284" i="12" s="1"/>
  <c r="O287" i="12"/>
  <c r="V287" i="12" s="1"/>
  <c r="O289" i="12"/>
  <c r="V289" i="12" s="1"/>
  <c r="O290" i="12"/>
  <c r="V290" i="12" s="1"/>
  <c r="O293" i="12"/>
  <c r="V293" i="12" s="1"/>
  <c r="O294" i="12"/>
  <c r="V294" i="12" s="1"/>
  <c r="O295" i="12"/>
  <c r="V295" i="12" s="1"/>
  <c r="O296" i="12"/>
  <c r="V296" i="12" s="1"/>
  <c r="O297" i="12"/>
  <c r="V297" i="12" s="1"/>
  <c r="O300" i="12"/>
  <c r="V300" i="12" s="1"/>
  <c r="O304" i="12"/>
  <c r="V304" i="12" s="1"/>
  <c r="O305" i="12"/>
  <c r="V305" i="12" s="1"/>
  <c r="O307" i="12"/>
  <c r="V307" i="12" s="1"/>
  <c r="O308" i="12"/>
  <c r="V308" i="12" s="1"/>
  <c r="O309" i="12"/>
  <c r="V309" i="12" s="1"/>
  <c r="O310" i="12"/>
  <c r="V310" i="12" s="1"/>
  <c r="O311" i="12"/>
  <c r="V311" i="12" s="1"/>
  <c r="O312" i="12"/>
  <c r="V312" i="12" s="1"/>
  <c r="O313" i="12"/>
  <c r="V313" i="12" s="1"/>
  <c r="O314" i="12"/>
  <c r="V314" i="12" s="1"/>
  <c r="O315" i="12"/>
  <c r="V315" i="12" s="1"/>
  <c r="O317" i="12"/>
  <c r="V317" i="12" s="1"/>
  <c r="O318" i="12"/>
  <c r="V318" i="12" s="1"/>
  <c r="O321" i="12"/>
  <c r="V321" i="12" s="1"/>
  <c r="O328" i="12"/>
  <c r="V328" i="12" s="1"/>
  <c r="O329" i="12"/>
  <c r="V329" i="12" s="1"/>
  <c r="O336" i="12"/>
  <c r="V336" i="12" s="1"/>
  <c r="O338" i="12"/>
  <c r="V338" i="12" s="1"/>
  <c r="O340" i="12"/>
  <c r="V340" i="12" s="1"/>
  <c r="O341" i="12"/>
  <c r="V341" i="12" s="1"/>
  <c r="O346" i="12"/>
  <c r="V346" i="12" s="1"/>
  <c r="O347" i="12"/>
  <c r="V347" i="12" s="1"/>
  <c r="O348" i="12"/>
  <c r="V348" i="12" s="1"/>
  <c r="O351" i="12"/>
  <c r="V351" i="12" s="1"/>
  <c r="O352" i="12"/>
  <c r="V352" i="12" s="1"/>
  <c r="O354" i="12"/>
  <c r="V354" i="12" s="1"/>
  <c r="O355" i="12"/>
  <c r="V355" i="12" s="1"/>
  <c r="O356" i="12"/>
  <c r="V356" i="12" s="1"/>
  <c r="O357" i="12"/>
  <c r="V357" i="12" s="1"/>
  <c r="O358" i="12"/>
  <c r="V358" i="12" s="1"/>
  <c r="O360" i="12"/>
  <c r="V360" i="12" s="1"/>
  <c r="O361" i="12"/>
  <c r="V361" i="12" s="1"/>
  <c r="O362" i="12"/>
  <c r="V362" i="12" s="1"/>
  <c r="O364" i="12"/>
  <c r="V364" i="12" s="1"/>
  <c r="O365" i="12"/>
  <c r="V365" i="12" s="1"/>
  <c r="O371" i="12"/>
  <c r="V371" i="12" s="1"/>
  <c r="O376" i="12"/>
  <c r="V376" i="12" s="1"/>
  <c r="O378" i="12"/>
  <c r="V378" i="12" s="1"/>
  <c r="O379" i="12"/>
  <c r="V379" i="12" s="1"/>
  <c r="O380" i="12"/>
  <c r="V380" i="12" s="1"/>
  <c r="O381" i="12"/>
  <c r="V381" i="12" s="1"/>
  <c r="O382" i="12"/>
  <c r="V382" i="12" s="1"/>
  <c r="O383" i="12"/>
  <c r="V383" i="12" s="1"/>
  <c r="O384" i="12"/>
  <c r="V384" i="12" s="1"/>
  <c r="O385" i="12"/>
  <c r="V385" i="12" s="1"/>
  <c r="O387" i="12"/>
  <c r="V387" i="12" s="1"/>
  <c r="O389" i="12"/>
  <c r="V389" i="12" s="1"/>
  <c r="O390" i="12"/>
  <c r="V390" i="12" s="1"/>
  <c r="O392" i="12"/>
  <c r="V392" i="12" s="1"/>
  <c r="O394" i="12"/>
  <c r="V394" i="12" s="1"/>
  <c r="O395" i="12"/>
  <c r="V395" i="12" s="1"/>
  <c r="O396" i="12"/>
  <c r="V396" i="12" s="1"/>
  <c r="O398" i="12"/>
  <c r="V398" i="12" s="1"/>
  <c r="O402" i="12"/>
  <c r="V402" i="12" s="1"/>
  <c r="O407" i="12"/>
  <c r="V407" i="12" s="1"/>
  <c r="O408" i="12"/>
  <c r="V408" i="12" s="1"/>
  <c r="O409" i="12"/>
  <c r="V409" i="12" s="1"/>
  <c r="O410" i="12"/>
  <c r="V410" i="12" s="1"/>
  <c r="O411" i="12"/>
  <c r="V411" i="12" s="1"/>
  <c r="O412" i="12"/>
  <c r="V412" i="12" s="1"/>
  <c r="O413" i="12"/>
  <c r="V413" i="12" s="1"/>
  <c r="O414" i="12"/>
  <c r="V414" i="12" s="1"/>
  <c r="O415" i="12"/>
  <c r="V415" i="12" s="1"/>
  <c r="O425" i="12"/>
  <c r="V425" i="12" s="1"/>
  <c r="O426" i="12"/>
  <c r="V426" i="12" s="1"/>
  <c r="O427" i="12"/>
  <c r="V427" i="12" s="1"/>
  <c r="O428" i="12"/>
  <c r="V428" i="12" s="1"/>
  <c r="O429" i="12"/>
  <c r="V429" i="12" s="1"/>
  <c r="O430" i="12"/>
  <c r="V430" i="12" s="1"/>
  <c r="O432" i="12"/>
  <c r="V432" i="12" s="1"/>
  <c r="O433" i="12"/>
  <c r="V433" i="12" s="1"/>
  <c r="O434" i="12"/>
  <c r="V434" i="12" s="1"/>
  <c r="O435" i="12"/>
  <c r="V435" i="12" s="1"/>
  <c r="O436" i="12"/>
  <c r="V436" i="12" s="1"/>
  <c r="O437" i="12"/>
  <c r="V437" i="12" s="1"/>
  <c r="O438" i="12"/>
  <c r="V438" i="12" s="1"/>
  <c r="O439" i="12"/>
  <c r="V439" i="12" s="1"/>
  <c r="O440" i="12"/>
  <c r="V440" i="12" s="1"/>
  <c r="O441" i="12"/>
  <c r="V441" i="12" s="1"/>
  <c r="O442" i="12"/>
  <c r="V442" i="12" s="1"/>
  <c r="O443" i="12"/>
  <c r="V443" i="12" s="1"/>
  <c r="O444" i="12"/>
  <c r="V444" i="12" s="1"/>
  <c r="O445" i="12"/>
  <c r="V445" i="12" s="1"/>
  <c r="O446" i="12"/>
  <c r="V446" i="12" s="1"/>
  <c r="O447" i="12"/>
  <c r="V447" i="12" s="1"/>
  <c r="O449" i="12"/>
  <c r="V449" i="12" s="1"/>
  <c r="O450" i="12"/>
  <c r="V450" i="12" s="1"/>
  <c r="O451" i="12"/>
  <c r="V451" i="12" s="1"/>
  <c r="O453" i="12"/>
  <c r="V453" i="12" s="1"/>
  <c r="O466" i="12"/>
  <c r="V466" i="12" s="1"/>
  <c r="O467" i="12"/>
  <c r="V467" i="12" s="1"/>
  <c r="O468" i="12"/>
  <c r="V468" i="12" s="1"/>
  <c r="O469" i="12"/>
  <c r="V469" i="12" s="1"/>
  <c r="O473" i="12"/>
  <c r="V473" i="12" s="1"/>
  <c r="O474" i="12"/>
  <c r="V474" i="12" s="1"/>
  <c r="O253" i="12"/>
  <c r="W253" i="12"/>
  <c r="V236" i="12"/>
  <c r="W183" i="12"/>
  <c r="W185" i="12"/>
  <c r="O115" i="12"/>
  <c r="V115" i="12" s="1"/>
  <c r="O118" i="12"/>
  <c r="V118" i="12" s="1"/>
  <c r="O119" i="12"/>
  <c r="V119" i="12" s="1"/>
  <c r="O124" i="12"/>
  <c r="V124" i="12" s="1"/>
  <c r="O129" i="12"/>
  <c r="O130" i="12"/>
  <c r="O131" i="12"/>
  <c r="O132" i="12"/>
  <c r="O133" i="12"/>
  <c r="O134" i="12"/>
  <c r="O135" i="12"/>
  <c r="O136" i="12"/>
  <c r="O137" i="12"/>
  <c r="O142" i="12"/>
  <c r="O143" i="12"/>
  <c r="O144" i="12"/>
  <c r="O145" i="12"/>
  <c r="O146" i="12"/>
  <c r="O147" i="12"/>
  <c r="O148" i="12"/>
  <c r="O149" i="12"/>
  <c r="O150" i="12"/>
  <c r="O151" i="12"/>
  <c r="O152" i="12"/>
  <c r="O153" i="12"/>
  <c r="O154" i="12"/>
  <c r="O155" i="12"/>
  <c r="O156" i="12"/>
  <c r="O158" i="12"/>
  <c r="O159" i="12"/>
  <c r="O160" i="12"/>
  <c r="O161" i="12"/>
  <c r="O165" i="12"/>
  <c r="V165" i="12" s="1"/>
  <c r="O168" i="12"/>
  <c r="O169" i="12"/>
  <c r="O170" i="12"/>
  <c r="O171" i="12"/>
  <c r="O172" i="12"/>
  <c r="O173" i="12"/>
  <c r="O174" i="12"/>
  <c r="O175" i="12"/>
  <c r="O177" i="12"/>
  <c r="V177" i="12" s="1"/>
  <c r="O179" i="12"/>
  <c r="O187" i="12"/>
  <c r="V187" i="12" s="1"/>
  <c r="O188" i="12"/>
  <c r="V188" i="12" s="1"/>
  <c r="O189" i="12"/>
  <c r="V189" i="12" s="1"/>
  <c r="O190" i="12"/>
  <c r="V190" i="12" s="1"/>
  <c r="O191" i="12"/>
  <c r="V191" i="12" s="1"/>
  <c r="O192" i="12"/>
  <c r="V192" i="12" s="1"/>
  <c r="O193" i="12"/>
  <c r="V193" i="12" s="1"/>
  <c r="O194" i="12"/>
  <c r="V194" i="12" s="1"/>
  <c r="O195" i="12"/>
  <c r="O197" i="12"/>
  <c r="V197" i="12" s="1"/>
  <c r="O198" i="12"/>
  <c r="V198" i="12" s="1"/>
  <c r="O199" i="12"/>
  <c r="V199" i="12" s="1"/>
  <c r="O200" i="12"/>
  <c r="V200" i="12" s="1"/>
  <c r="O201" i="12"/>
  <c r="V201" i="12" s="1"/>
  <c r="O202" i="12"/>
  <c r="V202" i="12" s="1"/>
  <c r="O203" i="12"/>
  <c r="V203" i="12" s="1"/>
  <c r="O204" i="12"/>
  <c r="O205" i="12"/>
  <c r="O206" i="12"/>
  <c r="O207" i="12"/>
  <c r="O210" i="12"/>
  <c r="V210" i="12" s="1"/>
  <c r="O211" i="12"/>
  <c r="V211" i="12" s="1"/>
  <c r="O212" i="12"/>
  <c r="V212" i="12" s="1"/>
  <c r="O213" i="12"/>
  <c r="V213" i="12" s="1"/>
  <c r="O214" i="12"/>
  <c r="V214" i="12" s="1"/>
  <c r="O215" i="12"/>
  <c r="V215" i="12" s="1"/>
  <c r="O216" i="12"/>
  <c r="V216" i="12" s="1"/>
  <c r="O222" i="12"/>
  <c r="V222" i="12" s="1"/>
  <c r="O223" i="12"/>
  <c r="O224" i="12"/>
  <c r="O225" i="12"/>
  <c r="O226" i="12"/>
  <c r="O227" i="12"/>
  <c r="O228" i="12"/>
  <c r="O229" i="12"/>
  <c r="O230" i="12"/>
  <c r="O231" i="12"/>
  <c r="O233" i="12"/>
  <c r="O234" i="12"/>
  <c r="O235" i="12"/>
  <c r="O237" i="12"/>
  <c r="O238" i="12"/>
  <c r="O240" i="12"/>
  <c r="O241" i="12"/>
  <c r="O242" i="12"/>
  <c r="O243" i="12"/>
  <c r="O244" i="12"/>
  <c r="O245" i="12"/>
  <c r="O246" i="12"/>
  <c r="O247" i="12"/>
  <c r="O249" i="12"/>
  <c r="O252" i="12"/>
  <c r="O254" i="12"/>
  <c r="O255" i="12"/>
  <c r="V255" i="12" s="1"/>
  <c r="O257" i="12"/>
  <c r="V257" i="12" s="1"/>
  <c r="W107" i="12"/>
  <c r="W97" i="12"/>
  <c r="W78" i="12"/>
  <c r="O78" i="12"/>
  <c r="O73" i="12"/>
  <c r="O74" i="12"/>
  <c r="O75" i="12"/>
  <c r="O76" i="12"/>
  <c r="O77" i="12"/>
  <c r="O79" i="12"/>
  <c r="O80" i="12"/>
  <c r="O81" i="12"/>
  <c r="O94" i="12"/>
  <c r="O95" i="12"/>
  <c r="O96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5" i="12"/>
  <c r="O56" i="12"/>
  <c r="O59" i="12"/>
  <c r="V59" i="12" s="1"/>
  <c r="O60" i="12"/>
  <c r="V60" i="12" s="1"/>
  <c r="O62" i="12"/>
  <c r="V62" i="12" s="1"/>
  <c r="O63" i="12"/>
  <c r="V63" i="12" s="1"/>
  <c r="O70" i="12"/>
  <c r="V70" i="12" s="1"/>
  <c r="O33" i="12"/>
  <c r="O32" i="12"/>
  <c r="O31" i="12"/>
  <c r="O30" i="12"/>
  <c r="O29" i="12"/>
  <c r="O28" i="12"/>
  <c r="O27" i="12"/>
  <c r="O26" i="12"/>
  <c r="O25" i="12"/>
  <c r="O15" i="12"/>
  <c r="O16" i="12"/>
  <c r="O17" i="12"/>
  <c r="O18" i="12"/>
  <c r="O19" i="12"/>
  <c r="O20" i="12"/>
  <c r="O21" i="12"/>
  <c r="O22" i="12"/>
  <c r="O23" i="12"/>
  <c r="O24" i="12"/>
  <c r="O14" i="12"/>
  <c r="O10" i="12"/>
  <c r="O11" i="12"/>
  <c r="O12" i="12"/>
  <c r="O13" i="12"/>
  <c r="O9" i="12"/>
  <c r="V241" i="12" l="1"/>
  <c r="V240" i="12"/>
  <c r="V78" i="12"/>
  <c r="V96" i="12"/>
  <c r="V254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  <c r="W39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W55" i="12"/>
  <c r="W56" i="12"/>
  <c r="W57" i="12"/>
  <c r="W59" i="12"/>
  <c r="W60" i="12"/>
  <c r="W62" i="12"/>
  <c r="W63" i="12"/>
  <c r="W64" i="12"/>
  <c r="W65" i="12"/>
  <c r="W67" i="12"/>
  <c r="W69" i="12"/>
  <c r="W70" i="12"/>
  <c r="W71" i="12"/>
  <c r="W73" i="12"/>
  <c r="W74" i="12"/>
  <c r="W75" i="12"/>
  <c r="W76" i="12"/>
  <c r="W77" i="12"/>
  <c r="W79" i="12"/>
  <c r="W80" i="12"/>
  <c r="W81" i="12"/>
  <c r="W82" i="12"/>
  <c r="W83" i="12"/>
  <c r="W84" i="12"/>
  <c r="W85" i="12"/>
  <c r="W86" i="12"/>
  <c r="W87" i="12"/>
  <c r="W88" i="12"/>
  <c r="W89" i="12"/>
  <c r="W90" i="12"/>
  <c r="W91" i="12"/>
  <c r="W92" i="12"/>
  <c r="W94" i="12"/>
  <c r="W95" i="12"/>
  <c r="W96" i="12"/>
  <c r="W98" i="12"/>
  <c r="W99" i="12"/>
  <c r="W100" i="12"/>
  <c r="W101" i="12"/>
  <c r="W102" i="12"/>
  <c r="W103" i="12"/>
  <c r="W104" i="12"/>
  <c r="W105" i="12"/>
  <c r="W106" i="12"/>
  <c r="W108" i="12"/>
  <c r="W109" i="12"/>
  <c r="W110" i="12"/>
  <c r="W111" i="12"/>
  <c r="W112" i="12"/>
  <c r="W113" i="12"/>
  <c r="W115" i="12"/>
  <c r="W116" i="12"/>
  <c r="W118" i="12"/>
  <c r="W119" i="12"/>
  <c r="W120" i="12"/>
  <c r="W122" i="12"/>
  <c r="W124" i="12"/>
  <c r="W125" i="12"/>
  <c r="W126" i="12"/>
  <c r="W127" i="12"/>
  <c r="W128" i="12"/>
  <c r="W129" i="12"/>
  <c r="W130" i="12"/>
  <c r="W131" i="12"/>
  <c r="W132" i="12"/>
  <c r="W133" i="12"/>
  <c r="W134" i="12"/>
  <c r="W135" i="12"/>
  <c r="W136" i="12"/>
  <c r="W137" i="12"/>
  <c r="W138" i="12"/>
  <c r="W139" i="12"/>
  <c r="W140" i="12"/>
  <c r="W141" i="12"/>
  <c r="W142" i="12"/>
  <c r="W143" i="12"/>
  <c r="W144" i="12"/>
  <c r="W145" i="12"/>
  <c r="W146" i="12"/>
  <c r="W147" i="12"/>
  <c r="W148" i="12"/>
  <c r="W149" i="12"/>
  <c r="W150" i="12"/>
  <c r="W151" i="12"/>
  <c r="W152" i="12"/>
  <c r="W153" i="12"/>
  <c r="W154" i="12"/>
  <c r="W155" i="12"/>
  <c r="W156" i="12"/>
  <c r="W157" i="12"/>
  <c r="W158" i="12"/>
  <c r="W159" i="12"/>
  <c r="W160" i="12"/>
  <c r="W161" i="12"/>
  <c r="W162" i="12"/>
  <c r="W163" i="12"/>
  <c r="W164" i="12"/>
  <c r="W165" i="12"/>
  <c r="W166" i="12"/>
  <c r="W167" i="12"/>
  <c r="W168" i="12"/>
  <c r="W169" i="12"/>
  <c r="W170" i="12"/>
  <c r="W171" i="12"/>
  <c r="W172" i="12"/>
  <c r="W173" i="12"/>
  <c r="W174" i="12"/>
  <c r="W175" i="12"/>
  <c r="W176" i="12"/>
  <c r="W177" i="12"/>
  <c r="W178" i="12"/>
  <c r="W179" i="12"/>
  <c r="W182" i="12"/>
  <c r="W186" i="12"/>
  <c r="W187" i="12"/>
  <c r="W188" i="12"/>
  <c r="W189" i="12"/>
  <c r="W190" i="12"/>
  <c r="W191" i="12"/>
  <c r="W192" i="12"/>
  <c r="W193" i="12"/>
  <c r="W194" i="12"/>
  <c r="W195" i="12"/>
  <c r="W196" i="12"/>
  <c r="W197" i="12"/>
  <c r="W198" i="12"/>
  <c r="W199" i="12"/>
  <c r="W200" i="12"/>
  <c r="W201" i="12"/>
  <c r="W202" i="12"/>
  <c r="W203" i="12"/>
  <c r="W204" i="12"/>
  <c r="W205" i="12"/>
  <c r="W206" i="12"/>
  <c r="W207" i="12"/>
  <c r="W208" i="12"/>
  <c r="W209" i="12"/>
  <c r="W210" i="12"/>
  <c r="W211" i="12"/>
  <c r="W212" i="12"/>
  <c r="W213" i="12"/>
  <c r="W214" i="12"/>
  <c r="W215" i="12"/>
  <c r="W216" i="12"/>
  <c r="W217" i="12"/>
  <c r="W218" i="12"/>
  <c r="W219" i="12"/>
  <c r="W220" i="12"/>
  <c r="W221" i="12"/>
  <c r="W222" i="12"/>
  <c r="W223" i="12"/>
  <c r="W224" i="12"/>
  <c r="W225" i="12"/>
  <c r="W226" i="12"/>
  <c r="W227" i="12"/>
  <c r="W228" i="12"/>
  <c r="W229" i="12"/>
  <c r="W230" i="12"/>
  <c r="W231" i="12"/>
  <c r="W232" i="12"/>
  <c r="W233" i="12"/>
  <c r="W234" i="12"/>
  <c r="W235" i="12"/>
  <c r="W237" i="12"/>
  <c r="W238" i="12"/>
  <c r="W239" i="12"/>
  <c r="W240" i="12"/>
  <c r="W241" i="12"/>
  <c r="W242" i="12"/>
  <c r="W243" i="12"/>
  <c r="W244" i="12"/>
  <c r="W245" i="12"/>
  <c r="W246" i="12"/>
  <c r="W247" i="12"/>
  <c r="W249" i="12"/>
  <c r="W251" i="12"/>
  <c r="W252" i="12"/>
  <c r="W254" i="12"/>
  <c r="W255" i="12"/>
  <c r="W256" i="12"/>
  <c r="W257" i="12"/>
  <c r="W258" i="12"/>
  <c r="W259" i="12"/>
  <c r="W260" i="12"/>
  <c r="W261" i="12"/>
  <c r="W262" i="12"/>
  <c r="W263" i="12"/>
  <c r="W264" i="12"/>
  <c r="W265" i="12"/>
  <c r="W266" i="12"/>
  <c r="W267" i="12"/>
  <c r="W268" i="12"/>
  <c r="W269" i="12"/>
  <c r="W270" i="12"/>
  <c r="W271" i="12"/>
  <c r="W272" i="12"/>
  <c r="W273" i="12"/>
  <c r="W274" i="12"/>
  <c r="W275" i="12"/>
  <c r="W276" i="12"/>
  <c r="W277" i="12"/>
  <c r="W278" i="12"/>
  <c r="W279" i="12"/>
  <c r="W280" i="12"/>
  <c r="W281" i="12"/>
  <c r="W282" i="12"/>
  <c r="W283" i="12"/>
  <c r="W284" i="12"/>
  <c r="W285" i="12"/>
  <c r="W286" i="12"/>
  <c r="W287" i="12"/>
  <c r="W288" i="12"/>
  <c r="W289" i="12"/>
  <c r="W290" i="12"/>
  <c r="W291" i="12"/>
  <c r="W292" i="12"/>
  <c r="W293" i="12"/>
  <c r="W294" i="12"/>
  <c r="W295" i="12"/>
  <c r="W296" i="12"/>
  <c r="W297" i="12"/>
  <c r="W298" i="12"/>
  <c r="W299" i="12"/>
  <c r="W300" i="12"/>
  <c r="W301" i="12"/>
  <c r="W302" i="12"/>
  <c r="W303" i="12"/>
  <c r="W304" i="12"/>
  <c r="W305" i="12"/>
  <c r="W306" i="12"/>
  <c r="W307" i="12"/>
  <c r="W308" i="12"/>
  <c r="W309" i="12"/>
  <c r="W310" i="12"/>
  <c r="W311" i="12"/>
  <c r="W312" i="12"/>
  <c r="W313" i="12"/>
  <c r="W314" i="12"/>
  <c r="W315" i="12"/>
  <c r="W316" i="12"/>
  <c r="W317" i="12"/>
  <c r="W318" i="12"/>
  <c r="W319" i="12"/>
  <c r="W321" i="12"/>
  <c r="W322" i="12"/>
  <c r="W323" i="12"/>
  <c r="W324" i="12"/>
  <c r="W325" i="12"/>
  <c r="W326" i="12"/>
  <c r="W327" i="12"/>
  <c r="W328" i="12"/>
  <c r="W329" i="12"/>
  <c r="W330" i="12"/>
  <c r="W331" i="12"/>
  <c r="W333" i="12"/>
  <c r="W334" i="12"/>
  <c r="W335" i="12"/>
  <c r="W336" i="12"/>
  <c r="W337" i="12"/>
  <c r="W338" i="12"/>
  <c r="W339" i="12"/>
  <c r="W340" i="12"/>
  <c r="W341" i="12"/>
  <c r="W346" i="12"/>
  <c r="W347" i="12"/>
  <c r="W348" i="12"/>
  <c r="W349" i="12"/>
  <c r="W350" i="12"/>
  <c r="W351" i="12"/>
  <c r="W352" i="12"/>
  <c r="W353" i="12"/>
  <c r="W354" i="12"/>
  <c r="W355" i="12"/>
  <c r="W356" i="12"/>
  <c r="W357" i="12"/>
  <c r="W358" i="12"/>
  <c r="W359" i="12"/>
  <c r="W360" i="12"/>
  <c r="W361" i="12"/>
  <c r="W362" i="12"/>
  <c r="W363" i="12"/>
  <c r="W364" i="12"/>
  <c r="W365" i="12"/>
  <c r="W366" i="12"/>
  <c r="W367" i="12"/>
  <c r="W368" i="12"/>
  <c r="W369" i="12"/>
  <c r="W371" i="12"/>
  <c r="W372" i="12"/>
  <c r="W373" i="12"/>
  <c r="W374" i="12"/>
  <c r="W376" i="12"/>
  <c r="W377" i="12"/>
  <c r="W378" i="12"/>
  <c r="W379" i="12"/>
  <c r="W380" i="12"/>
  <c r="W381" i="12"/>
  <c r="W382" i="12"/>
  <c r="W383" i="12"/>
  <c r="W384" i="12"/>
  <c r="W385" i="12"/>
  <c r="W386" i="12"/>
  <c r="W387" i="12"/>
  <c r="W389" i="12"/>
  <c r="W390" i="12"/>
  <c r="W391" i="12"/>
  <c r="W392" i="12"/>
  <c r="W393" i="12"/>
  <c r="W394" i="12"/>
  <c r="W395" i="12"/>
  <c r="W396" i="12"/>
  <c r="W398" i="12"/>
  <c r="W399" i="12"/>
  <c r="W400" i="12"/>
  <c r="W401" i="12"/>
  <c r="W402" i="12"/>
  <c r="W403" i="12"/>
  <c r="W404" i="12"/>
  <c r="W405" i="12"/>
  <c r="W406" i="12"/>
  <c r="W407" i="12"/>
  <c r="W408" i="12"/>
  <c r="W409" i="12"/>
  <c r="W410" i="12"/>
  <c r="W411" i="12"/>
  <c r="W412" i="12"/>
  <c r="W413" i="12"/>
  <c r="W414" i="12"/>
  <c r="W415" i="12"/>
  <c r="W416" i="12"/>
  <c r="W422" i="12"/>
  <c r="W423" i="12"/>
  <c r="W424" i="12"/>
  <c r="W425" i="12"/>
  <c r="W426" i="12"/>
  <c r="W427" i="12"/>
  <c r="W428" i="12"/>
  <c r="W429" i="12"/>
  <c r="W430" i="12"/>
  <c r="W432" i="12"/>
  <c r="W433" i="12"/>
  <c r="W434" i="12"/>
  <c r="W435" i="12"/>
  <c r="W436" i="12"/>
  <c r="W437" i="12"/>
  <c r="W438" i="12"/>
  <c r="W439" i="12"/>
  <c r="W440" i="12"/>
  <c r="W441" i="12"/>
  <c r="W442" i="12"/>
  <c r="W443" i="12"/>
  <c r="W444" i="12"/>
  <c r="W445" i="12"/>
  <c r="W446" i="12"/>
  <c r="W447" i="12"/>
  <c r="W449" i="12"/>
  <c r="W450" i="12"/>
  <c r="W451" i="12"/>
  <c r="W452" i="12"/>
  <c r="W453" i="12"/>
  <c r="W454" i="12"/>
  <c r="W455" i="12"/>
  <c r="W456" i="12"/>
  <c r="W457" i="12"/>
  <c r="W458" i="12"/>
  <c r="W460" i="12"/>
  <c r="W461" i="12"/>
  <c r="W462" i="12"/>
  <c r="W463" i="12"/>
  <c r="W464" i="12"/>
  <c r="W465" i="12"/>
  <c r="W466" i="12"/>
  <c r="W467" i="12"/>
  <c r="W468" i="12"/>
  <c r="W469" i="12"/>
  <c r="W470" i="12"/>
  <c r="W471" i="12"/>
  <c r="W472" i="12"/>
  <c r="W473" i="12"/>
  <c r="W474" i="12"/>
  <c r="W476" i="12"/>
  <c r="W477" i="12"/>
  <c r="W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5" i="12"/>
  <c r="V56" i="12"/>
  <c r="V73" i="12"/>
  <c r="V74" i="12"/>
  <c r="V75" i="12"/>
  <c r="V76" i="12"/>
  <c r="V77" i="12"/>
  <c r="V79" i="12"/>
  <c r="V80" i="12"/>
  <c r="V81" i="12"/>
  <c r="V94" i="12"/>
  <c r="V95" i="12"/>
  <c r="V111" i="12"/>
  <c r="V129" i="12"/>
  <c r="V130" i="12"/>
  <c r="V131" i="12"/>
  <c r="V132" i="12"/>
  <c r="V133" i="12"/>
  <c r="V134" i="12"/>
  <c r="V135" i="12"/>
  <c r="V136" i="12"/>
  <c r="V137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8" i="12"/>
  <c r="V169" i="12"/>
  <c r="V170" i="12"/>
  <c r="V171" i="12"/>
  <c r="V172" i="12"/>
  <c r="V173" i="12"/>
  <c r="V174" i="12"/>
  <c r="V175" i="12"/>
  <c r="V195" i="12"/>
  <c r="V204" i="12"/>
  <c r="V205" i="12"/>
  <c r="V206" i="12"/>
  <c r="V207" i="12"/>
  <c r="V208" i="12"/>
  <c r="V223" i="12"/>
  <c r="V224" i="12"/>
  <c r="V225" i="12"/>
  <c r="V226" i="12"/>
  <c r="V227" i="12"/>
  <c r="V228" i="12"/>
  <c r="V229" i="12"/>
  <c r="V230" i="12"/>
  <c r="V231" i="12"/>
  <c r="V232" i="12"/>
  <c r="V233" i="12"/>
  <c r="V234" i="12"/>
  <c r="V235" i="12"/>
  <c r="V237" i="12"/>
  <c r="V238" i="12"/>
  <c r="V242" i="12"/>
  <c r="V243" i="12"/>
  <c r="V244" i="12"/>
  <c r="V245" i="12"/>
  <c r="V246" i="12"/>
  <c r="V247" i="12"/>
  <c r="V249" i="12"/>
  <c r="V251" i="12"/>
  <c r="V252" i="12"/>
  <c r="H11" i="9" l="1"/>
  <c r="I11" i="9"/>
  <c r="J11" i="9"/>
  <c r="K11" i="9"/>
  <c r="L11" i="9"/>
  <c r="G11" i="9"/>
  <c r="F11" i="9"/>
  <c r="E11" i="9"/>
  <c r="D11" i="9"/>
  <c r="C11" i="9"/>
</calcChain>
</file>

<file path=xl/sharedStrings.xml><?xml version="1.0" encoding="utf-8"?>
<sst xmlns="http://schemas.openxmlformats.org/spreadsheetml/2006/main" count="879" uniqueCount="599">
  <si>
    <t>Facility type</t>
  </si>
  <si>
    <t>Regular</t>
  </si>
  <si>
    <t>Sanctioned</t>
  </si>
  <si>
    <t>Staff Nurse</t>
  </si>
  <si>
    <t>Pediatricians</t>
  </si>
  <si>
    <t>Anesthetists</t>
  </si>
  <si>
    <t>Physician</t>
  </si>
  <si>
    <t>Microbiologists</t>
  </si>
  <si>
    <t>Other Specialists</t>
  </si>
  <si>
    <t>PHC non 24x7</t>
  </si>
  <si>
    <t>PHC 24x7</t>
  </si>
  <si>
    <t>Urban</t>
  </si>
  <si>
    <t>Rural</t>
  </si>
  <si>
    <t>Lab technicians</t>
  </si>
  <si>
    <t>OBGY</t>
  </si>
  <si>
    <t>Surgeon</t>
  </si>
  <si>
    <t>ENT surgeon</t>
  </si>
  <si>
    <t>Ophthalmologist</t>
  </si>
  <si>
    <t>Psychiatrist</t>
  </si>
  <si>
    <t>Radiologist</t>
  </si>
  <si>
    <t>Pathologist</t>
  </si>
  <si>
    <t>Category</t>
  </si>
  <si>
    <t>In-place</t>
  </si>
  <si>
    <t xml:space="preserve">In-place </t>
  </si>
  <si>
    <t>Sanctioned till 2019-20</t>
  </si>
  <si>
    <t>Operational till Dec 2019</t>
  </si>
  <si>
    <t>New Proposed in 2020-21</t>
  </si>
  <si>
    <t>No. of Public Health Facilities</t>
  </si>
  <si>
    <t>NVHCP State Lab</t>
  </si>
  <si>
    <t>NVHCP MTC</t>
  </si>
  <si>
    <t>Sl. No</t>
  </si>
  <si>
    <t>A</t>
  </si>
  <si>
    <t>NRC</t>
  </si>
  <si>
    <t>DEIC</t>
  </si>
  <si>
    <t>MCH Wing supported under NHM: If separate from DH (Specify No. of beds)</t>
  </si>
  <si>
    <t>Less than 100 beded</t>
  </si>
  <si>
    <t>Other District level Hospitals (excluding SDH)</t>
  </si>
  <si>
    <t>100 to 200 beded</t>
  </si>
  <si>
    <t>201 to 300 beded</t>
  </si>
  <si>
    <t>New facility Proposed in 2020-21</t>
  </si>
  <si>
    <t>301 to 400 beded</t>
  </si>
  <si>
    <t>101 to 200 beded</t>
  </si>
  <si>
    <t>401 to 500 beded</t>
  </si>
  <si>
    <t>More than 500 beded</t>
  </si>
  <si>
    <t>B</t>
  </si>
  <si>
    <t>C</t>
  </si>
  <si>
    <t>50 to 100 beded</t>
  </si>
  <si>
    <t>31 to 50 beded</t>
  </si>
  <si>
    <t>less than/ equal to 100 beded</t>
  </si>
  <si>
    <t>Sub District/ Sub Divisional Hospital (SDH)</t>
  </si>
  <si>
    <t>District Hospital (DH)</t>
  </si>
  <si>
    <t>CHCs (FRUs)</t>
  </si>
  <si>
    <t>CHCs (Non FRUs)</t>
  </si>
  <si>
    <t>Sub centre/ SC H&amp;WC</t>
  </si>
  <si>
    <t>DH level NCD Clinic</t>
  </si>
  <si>
    <t>UCHC</t>
  </si>
  <si>
    <t>UPHC</t>
  </si>
  <si>
    <t>Other Facility Supported under NUHM (please specify)</t>
  </si>
  <si>
    <t>No. of facility in the process of upgradation to Medical College</t>
  </si>
  <si>
    <t>SNCU</t>
  </si>
  <si>
    <t>PICU</t>
  </si>
  <si>
    <t>Non NHM Contractual staff</t>
  </si>
  <si>
    <t>MPW Female/ ANM</t>
  </si>
  <si>
    <t>MPW Male</t>
  </si>
  <si>
    <t>MO MBBS full time</t>
  </si>
  <si>
    <t>MO MBBS part time</t>
  </si>
  <si>
    <t>Total Specialists</t>
  </si>
  <si>
    <t>7.a</t>
  </si>
  <si>
    <t>7.b</t>
  </si>
  <si>
    <t>7.c</t>
  </si>
  <si>
    <t>7.d</t>
  </si>
  <si>
    <t>7.e</t>
  </si>
  <si>
    <t>7.f</t>
  </si>
  <si>
    <t>7.g</t>
  </si>
  <si>
    <t>7.h</t>
  </si>
  <si>
    <t>7.i</t>
  </si>
  <si>
    <t>7.j</t>
  </si>
  <si>
    <t>7.k</t>
  </si>
  <si>
    <t>7.l</t>
  </si>
  <si>
    <t>Dentists/ Dental Surgeon</t>
  </si>
  <si>
    <t>Radiographer/ X-Ray Technician</t>
  </si>
  <si>
    <t>OT Technician</t>
  </si>
  <si>
    <t>Physiotherapist</t>
  </si>
  <si>
    <t>Counsellors</t>
  </si>
  <si>
    <t>Pharmacists (Non AYUSH)</t>
  </si>
  <si>
    <t>Pharmacists (AYUSH)</t>
  </si>
  <si>
    <t>EmOC trained doctors</t>
  </si>
  <si>
    <t>LSAS trained doctors</t>
  </si>
  <si>
    <t>Dental Technician</t>
  </si>
  <si>
    <t>Dental Hygenist/ Assistant</t>
  </si>
  <si>
    <t>Audiologists</t>
  </si>
  <si>
    <t>Audiometric Assistants</t>
  </si>
  <si>
    <t>AYUSH Mos/ AYUSH Physician</t>
  </si>
  <si>
    <t>Optometrist</t>
  </si>
  <si>
    <t>Ophthalmic Assistant</t>
  </si>
  <si>
    <t>Contractual - NHM @ facility</t>
  </si>
  <si>
    <t>Contractual - NUHM @ facility</t>
  </si>
  <si>
    <t>No. of staff</t>
  </si>
  <si>
    <t>Key functions</t>
  </si>
  <si>
    <t>Position Name</t>
  </si>
  <si>
    <t>Key posts recruited at district level</t>
  </si>
  <si>
    <t>Key posts recruited at state level</t>
  </si>
  <si>
    <t>Response</t>
  </si>
  <si>
    <t>Particular</t>
  </si>
  <si>
    <t>Sl No</t>
  </si>
  <si>
    <t>Recruitment under NHM</t>
  </si>
  <si>
    <t>Posts recruited through walk-in (in FY 2019-20)</t>
  </si>
  <si>
    <t>Does the state have HRIS in place capturing real-time data of all regular as well as contractual staff in one portal?</t>
  </si>
  <si>
    <t>Does the state have HR cell in place? (Yes/ No)
If yes, provide details of staff designated in HR cell in table below</t>
  </si>
  <si>
    <t>Whether state has implemented "you Quote We pay" scheme in FY 2019-20 for hiring specialists</t>
  </si>
  <si>
    <t>Whether state has empanelled any recruitment agency to support recruitment under NHM in FY 2019-20</t>
  </si>
  <si>
    <r>
      <rPr>
        <b/>
        <sz val="11"/>
        <color theme="1"/>
        <rFont val="Calibri"/>
        <family val="2"/>
        <scheme val="minor"/>
      </rPr>
      <t xml:space="preserve">Does the state have specialist cadre in place? </t>
    </r>
    <r>
      <rPr>
        <sz val="11"/>
        <color theme="1"/>
        <rFont val="Calibri"/>
        <family val="2"/>
        <scheme val="minor"/>
      </rPr>
      <t xml:space="preserve">
(Yes/ No/ In process)</t>
    </r>
  </si>
  <si>
    <r>
      <rPr>
        <b/>
        <sz val="11"/>
        <color theme="1"/>
        <rFont val="Calibri"/>
        <family val="2"/>
        <scheme val="minor"/>
      </rPr>
      <t>Does the state have a comprehensive HR Policy</t>
    </r>
    <r>
      <rPr>
        <sz val="11"/>
        <color theme="1"/>
        <rFont val="Calibri"/>
        <family val="2"/>
        <scheme val="minor"/>
      </rPr>
      <t xml:space="preserve"> (both for regular and contractual)?
(Yes/ No/ In process)</t>
    </r>
  </si>
  <si>
    <t>Months</t>
  </si>
  <si>
    <t>FMR Code</t>
  </si>
  <si>
    <t>As per PIP Proposal FY 2020-21</t>
  </si>
  <si>
    <t>Average Base Salary pm</t>
  </si>
  <si>
    <t>Other incentives/ Allowance</t>
  </si>
  <si>
    <t>No. of Posts</t>
  </si>
  <si>
    <t>Approved</t>
  </si>
  <si>
    <t>Annual Increment given</t>
  </si>
  <si>
    <t>No. of staff given Experience bonus of</t>
  </si>
  <si>
    <t>No. of posts proposed</t>
  </si>
  <si>
    <t>Average Base Salary pm proposed</t>
  </si>
  <si>
    <t>No. of staff for whom Experience bonus proposed</t>
  </si>
  <si>
    <t>Budget proposed</t>
  </si>
  <si>
    <t>Annual Increment proposed (in %)</t>
  </si>
  <si>
    <t>No. of Months</t>
  </si>
  <si>
    <t>New Positions proposed/ Positions dropped</t>
  </si>
  <si>
    <t>No. of Functional Blood Banks</t>
  </si>
  <si>
    <t>NBSU</t>
  </si>
  <si>
    <t>Details of Inpatient beds available (if any)</t>
  </si>
  <si>
    <t>Only Facility level HR (excluding MMU, RBSK and other Mobile Health team)</t>
  </si>
  <si>
    <t>No. of facility running DNB Course</t>
  </si>
  <si>
    <t>Note: SPM to ensure that: 
1. Details of all HR proposed in the PIP budget sheet in provided in the information annexure
2. There is no mis-match in the budget proposed in the PIP and details provided in information annexure</t>
  </si>
  <si>
    <t>As per ROP approvals/ HR Annexure - FY 2019-20
(HR details under Annexure 8, 9, 14, 16, 18, U.8, U.9, U.16, U.18)</t>
  </si>
  <si>
    <t>Name of Post</t>
  </si>
  <si>
    <t>Number of Post</t>
  </si>
  <si>
    <t>Position Dropped as per approval in FY 2019-20</t>
  </si>
  <si>
    <t>State to provide Summary of Dropped / New Posts</t>
  </si>
  <si>
    <t>New Position Proposed in 2020-21</t>
  </si>
  <si>
    <t>In place as on November 2019</t>
  </si>
  <si>
    <t>8.1.1.1</t>
  </si>
  <si>
    <t>8.1.1.2</t>
  </si>
  <si>
    <t>8.1.1.5</t>
  </si>
  <si>
    <t>8.1.1.8</t>
  </si>
  <si>
    <t>8.1.1.9</t>
  </si>
  <si>
    <t>8.1.1.10</t>
  </si>
  <si>
    <t>8.1.2.1</t>
  </si>
  <si>
    <t>8.1.2.2</t>
  </si>
  <si>
    <t>8.1.2.3</t>
  </si>
  <si>
    <t>8.1.2.4</t>
  </si>
  <si>
    <t>8.1.3.1</t>
  </si>
  <si>
    <t>8.1.3.4</t>
  </si>
  <si>
    <t>8.1.3.5</t>
  </si>
  <si>
    <t>8.1.3.6</t>
  </si>
  <si>
    <t>8.1.3.8</t>
  </si>
  <si>
    <t>8.1.4.1</t>
  </si>
  <si>
    <t>8.1.6.1</t>
  </si>
  <si>
    <t>8.1.9.1</t>
  </si>
  <si>
    <t>8.1.9.3</t>
  </si>
  <si>
    <t>8.1.11.1</t>
  </si>
  <si>
    <t>8.1.11.2</t>
  </si>
  <si>
    <t>8.1.11.3</t>
  </si>
  <si>
    <t>8.1.11.4</t>
  </si>
  <si>
    <t>8.1.11.5</t>
  </si>
  <si>
    <t>8.1.12.1</t>
  </si>
  <si>
    <t>8.1.12.2</t>
  </si>
  <si>
    <t>8.1.13.1</t>
  </si>
  <si>
    <t>8.1.13.2</t>
  </si>
  <si>
    <t>8.1.13.4</t>
  </si>
  <si>
    <t>8.1.13.5</t>
  </si>
  <si>
    <t>8.1.13.8</t>
  </si>
  <si>
    <t>8.1.13.9</t>
  </si>
  <si>
    <t>8.1.13.10</t>
  </si>
  <si>
    <t>8.1.13.11</t>
  </si>
  <si>
    <t>8.1.13.16</t>
  </si>
  <si>
    <t>8.1.13.18</t>
  </si>
  <si>
    <t>8.1.13.19</t>
  </si>
  <si>
    <t>8.1.13.21</t>
  </si>
  <si>
    <t>8.1.14.5</t>
  </si>
  <si>
    <t>8.1.15.7</t>
  </si>
  <si>
    <t>8.1.16.1</t>
  </si>
  <si>
    <t>8.1.16.3</t>
  </si>
  <si>
    <t>8.1.16.6</t>
  </si>
  <si>
    <t>8.1.16.7</t>
  </si>
  <si>
    <t>Dental Hygienist</t>
  </si>
  <si>
    <t>Social worker</t>
  </si>
  <si>
    <t>Other Staff</t>
  </si>
  <si>
    <t>Peer Supporter</t>
  </si>
  <si>
    <t>ANM - Normal areas</t>
  </si>
  <si>
    <t>ANM - Difficult areas &amp; HPD normal</t>
  </si>
  <si>
    <t>ANM -Very difficult areas &amp; HPD difficult</t>
  </si>
  <si>
    <t>Staff Nurse - Normal areas</t>
  </si>
  <si>
    <t>Staff Nurse - Difficult areas</t>
  </si>
  <si>
    <t>Staff Nurse - Very difficult areas</t>
  </si>
  <si>
    <t>Psychiatric nurse</t>
  </si>
  <si>
    <t>Geriatric Nurses</t>
  </si>
  <si>
    <t>Community nurse</t>
  </si>
  <si>
    <t>New FMR</t>
  </si>
  <si>
    <t>Lab technician (Certificate) - Normal areas</t>
  </si>
  <si>
    <t>Lab technician (Certificate) - Difficult areas</t>
  </si>
  <si>
    <t>Lab technician (Certificate) - Very difficult areas</t>
  </si>
  <si>
    <t>Lab technician (Diploma) - Normal areas</t>
  </si>
  <si>
    <t>Lab technician (Diploma) - Difficult areas</t>
  </si>
  <si>
    <t>Lab technician (Diploma) - Very difficult areas</t>
  </si>
  <si>
    <t>Lab technician (Certificate) NVBDCP</t>
  </si>
  <si>
    <t>Lab technician (Diploma) NVBDCP</t>
  </si>
  <si>
    <t>Lab technician (RNTCP)</t>
  </si>
  <si>
    <t>Lab technician (NPCDCS)</t>
  </si>
  <si>
    <t>Pharmacist - Normal areas</t>
  </si>
  <si>
    <t>Pharmacist - Difficult areas &amp; HPD normal</t>
  </si>
  <si>
    <t>Pharmacist - Very difficult &amp; HPD difficult areas</t>
  </si>
  <si>
    <t>Radiographers (MMU)- Normal Areas</t>
  </si>
  <si>
    <t>Radiographers - Normal areas</t>
  </si>
  <si>
    <t>Radiographers (MMU)- Difficult Areas</t>
  </si>
  <si>
    <t>Radiographers - Difficult areas &amp; HPD normal</t>
  </si>
  <si>
    <t>Radiographers - Very difficult &amp; HPD difficult areas</t>
  </si>
  <si>
    <t>Pediatrician - HPD</t>
  </si>
  <si>
    <t>Physicians</t>
  </si>
  <si>
    <t>Consultant Medicine</t>
  </si>
  <si>
    <t>ENT Surgeon</t>
  </si>
  <si>
    <t>Ophthalmic Surgeon</t>
  </si>
  <si>
    <t>Dermatologist</t>
  </si>
  <si>
    <t>Microbiologist - District Lab</t>
  </si>
  <si>
    <t>Dental Surgeon</t>
  </si>
  <si>
    <t>Dental assistant</t>
  </si>
  <si>
    <t>Medical Officer - Normal areas</t>
  </si>
  <si>
    <t>Medical Officer - difficult &amp; HPD difficult areas</t>
  </si>
  <si>
    <t>Medical Officer</t>
  </si>
  <si>
    <t>Medical Officer  Difficult &amp; HPD NormalAreas</t>
  </si>
  <si>
    <t>Medical Officer Very Difficult &amp; HPD Difficult Areas</t>
  </si>
  <si>
    <t>Medical Officer -  very difficult &amp; HPD difficult areas</t>
  </si>
  <si>
    <t>AYUSH Medical Officer</t>
  </si>
  <si>
    <t>AYUSH Medical Officer Normal</t>
  </si>
  <si>
    <t>AYUSH Medical Officer Very Difficult</t>
  </si>
  <si>
    <t>AYUSH Medical Officer - Normal areas</t>
  </si>
  <si>
    <t>AYUSH Medical Officer - Difficult Area</t>
  </si>
  <si>
    <t>AYUSH Medical Officer -Very Difficult Area</t>
  </si>
  <si>
    <t>ANM - Normal</t>
  </si>
  <si>
    <t>ANM - HPD Normal areas</t>
  </si>
  <si>
    <t>ANM -Very Difficult/HPD Diff areas</t>
  </si>
  <si>
    <t>Pharmacist - HPD Normal areas</t>
  </si>
  <si>
    <t>Pharmacist - Very difficult areas</t>
  </si>
  <si>
    <t>Medical Officer, MBBS DEIC - Normal</t>
  </si>
  <si>
    <t>Medical Officer, MBBS DEIC - HPD</t>
  </si>
  <si>
    <t>Medical Officer, Dental DEIC Normal areas</t>
  </si>
  <si>
    <t>Medical Officer, Dental DEIC - HPD Normal</t>
  </si>
  <si>
    <t>Physiotherapist - Normal areas</t>
  </si>
  <si>
    <t>Physiotherapist - HPD Normal</t>
  </si>
  <si>
    <t>Audiologist and Speech Therapist</t>
  </si>
  <si>
    <t>Psychologist - normal</t>
  </si>
  <si>
    <t>Psychologist - HPD Normal</t>
  </si>
  <si>
    <t>Optometrist - Normal areas</t>
  </si>
  <si>
    <t>Optometrist - HPD Normal</t>
  </si>
  <si>
    <t>Early interventionist cum special educator Normal</t>
  </si>
  <si>
    <t>Early interventionist cum special educator HPD Normal</t>
  </si>
  <si>
    <t>Social Worker - Normal areas</t>
  </si>
  <si>
    <t>Social Worker - HPD Normal Area</t>
  </si>
  <si>
    <t>Lab technician - Normal areas</t>
  </si>
  <si>
    <t>Lab technician - HPD Normal</t>
  </si>
  <si>
    <t>Pediatrician/Project Coordinator SRC</t>
  </si>
  <si>
    <t>Staff Nurse - HPD Normal</t>
  </si>
  <si>
    <t>Mid level service providers</t>
  </si>
  <si>
    <t>Counsellor</t>
  </si>
  <si>
    <t>Clinical Psychologist</t>
  </si>
  <si>
    <t>District Psychologist</t>
  </si>
  <si>
    <t>Audiologist</t>
  </si>
  <si>
    <t>Psychiatric Social Worker</t>
  </si>
  <si>
    <t>Block Extension Educator (BEE) - Normal areas</t>
  </si>
  <si>
    <t>Block Extension Educator (BEE) - Difficult areas &amp; HPD normal</t>
  </si>
  <si>
    <t>Block Extension Educator (BEE) - Very difficult &amp; HPD difficult areas</t>
  </si>
  <si>
    <t xml:space="preserve">TBHV </t>
  </si>
  <si>
    <t>Lab attendant</t>
  </si>
  <si>
    <t>Audiometric Assistant</t>
  </si>
  <si>
    <t>Instructor for Hearing Impaired Children</t>
  </si>
  <si>
    <t>MO - MBV</t>
  </si>
  <si>
    <t>PRO/ Social worker - MBV</t>
  </si>
  <si>
    <t>Driver - MBV</t>
  </si>
  <si>
    <t>Case Registry Assistant</t>
  </si>
  <si>
    <t>Multitask workers</t>
  </si>
  <si>
    <t>DEO</t>
  </si>
  <si>
    <t>DEO for Outsourcing HMIS at District Hospital</t>
  </si>
  <si>
    <t>Support staff</t>
  </si>
  <si>
    <t>9.2.3</t>
  </si>
  <si>
    <t>State level Midwifery Educators</t>
  </si>
  <si>
    <t>14.1.1.2</t>
  </si>
  <si>
    <t>Store Assistant</t>
  </si>
  <si>
    <t>Pharmacist - SDS</t>
  </si>
  <si>
    <t>State Programme Manager</t>
  </si>
  <si>
    <t>16.4.1.3.1</t>
  </si>
  <si>
    <t>State Accounts Manager</t>
  </si>
  <si>
    <t>State Finance Manager</t>
  </si>
  <si>
    <t>State Data Manager</t>
  </si>
  <si>
    <t>Program Manager Immunization</t>
  </si>
  <si>
    <t>Cold Chain &amp; Logistics Manager</t>
  </si>
  <si>
    <t>HR Manager</t>
  </si>
  <si>
    <t>MIS Manager</t>
  </si>
  <si>
    <t>State ASHA Programme manager</t>
  </si>
  <si>
    <t>16.4.1.3.2</t>
  </si>
  <si>
    <t>State Legal Consultant</t>
  </si>
  <si>
    <t xml:space="preserve">Consultant </t>
  </si>
  <si>
    <t>Consultant</t>
  </si>
  <si>
    <t>Consultant PNDT</t>
  </si>
  <si>
    <t>Consultant Training</t>
  </si>
  <si>
    <t>Consultant (RKSK)</t>
  </si>
  <si>
    <t>Consultant DEIC</t>
  </si>
  <si>
    <t>Consultant HMIS</t>
  </si>
  <si>
    <t>Programme Officer (WIFS)</t>
  </si>
  <si>
    <t>Consultant Finance</t>
  </si>
  <si>
    <t>State Consultant (QA)</t>
  </si>
  <si>
    <t>State consultant public health</t>
  </si>
  <si>
    <t xml:space="preserve">State Consultant quality monitoring </t>
  </si>
  <si>
    <t>State IEC consultant</t>
  </si>
  <si>
    <t>Consultant HRMIS</t>
  </si>
  <si>
    <t>Consultant HWC/ CPHC</t>
  </si>
  <si>
    <t>16.4.1.3.3</t>
  </si>
  <si>
    <t>Assistant Engineers</t>
  </si>
  <si>
    <t>Junior Engineer</t>
  </si>
  <si>
    <t>16.4.1.3.4</t>
  </si>
  <si>
    <t>Program Asst. (PNDT)</t>
  </si>
  <si>
    <t>Programme assistants (RCH)</t>
  </si>
  <si>
    <t>Programme cum administrative assistant</t>
  </si>
  <si>
    <t>Admin Assistant/ supervisor</t>
  </si>
  <si>
    <t>16.4.1.3.5</t>
  </si>
  <si>
    <t>RBSK State Coordinator</t>
  </si>
  <si>
    <t>State Coordination Officer - Blood Cell</t>
  </si>
  <si>
    <t>NGO Coordinator</t>
  </si>
  <si>
    <t>State level Coordinator CEA</t>
  </si>
  <si>
    <t>16.4.1.3.6</t>
  </si>
  <si>
    <t>Statistical Assistant cum Finance Assistant</t>
  </si>
  <si>
    <t>Data Verifiers</t>
  </si>
  <si>
    <t>Computer technician</t>
  </si>
  <si>
    <t>16.4.1.3.8</t>
  </si>
  <si>
    <t>Admn. Officer cum Finance Assistant</t>
  </si>
  <si>
    <t>Accountants</t>
  </si>
  <si>
    <t>Accounts Clerk</t>
  </si>
  <si>
    <t>Finance Analyst</t>
  </si>
  <si>
    <t>NAS Finance Assistant</t>
  </si>
  <si>
    <t>16.4.1.3.9</t>
  </si>
  <si>
    <t>Call executives</t>
  </si>
  <si>
    <t>Admn asst. cum DEO</t>
  </si>
  <si>
    <t>16.4.1.3.10</t>
  </si>
  <si>
    <t>DEO (RCH/FDSI)</t>
  </si>
  <si>
    <t>DEO (M&amp;E/RCH)</t>
  </si>
  <si>
    <t>DEO(RCH)</t>
  </si>
  <si>
    <t>DEO (SNCU)</t>
  </si>
  <si>
    <t>Comp Asst to SEPIO</t>
  </si>
  <si>
    <t>DEO (PNDT)</t>
  </si>
  <si>
    <t>DEO (Lump sum for outsourcing 13 DEO for MCTS/RCH Portal)</t>
  </si>
  <si>
    <t>16.4.1.3.11</t>
  </si>
  <si>
    <t>16.4.1.4.1</t>
  </si>
  <si>
    <t>16.4.1.4.2</t>
  </si>
  <si>
    <t>16.4.1.4.4</t>
  </si>
  <si>
    <t>16.4.1.4.5</t>
  </si>
  <si>
    <t>Nikshay Operator State Hqtrs( Existing  State RNTCP DEO)</t>
  </si>
  <si>
    <t>Nikshay Operator IRL ( Existing  IRL  DEO)</t>
  </si>
  <si>
    <t>16.4.1.4.7</t>
  </si>
  <si>
    <t>16.4.1.4.8</t>
  </si>
  <si>
    <t>Secretarial Assistant (NVBDCP)</t>
  </si>
  <si>
    <t>Admn Asst(NLEP)</t>
  </si>
  <si>
    <t>Secretarial Asst(RNTCP)</t>
  </si>
  <si>
    <t>16.4.1.4.9</t>
  </si>
  <si>
    <t>DEO (NLEP)</t>
  </si>
  <si>
    <t>DEO (IDSP)</t>
  </si>
  <si>
    <t>16.4.1.4.10</t>
  </si>
  <si>
    <t>Driver STCS (RNTCP Driver)</t>
  </si>
  <si>
    <t>Driver DRTB Centre</t>
  </si>
  <si>
    <t>Driver (RNTCP Support Staff)</t>
  </si>
  <si>
    <t>Driver (NLEP Driver)</t>
  </si>
  <si>
    <t>16.4.1.4.11</t>
  </si>
  <si>
    <t>16.4.1.5.2</t>
  </si>
  <si>
    <t>Consultant (NTCP)</t>
  </si>
  <si>
    <t>Epidemiologist(SPO) NPCDCS)</t>
  </si>
  <si>
    <t>State Consultant (NPPCD)</t>
  </si>
  <si>
    <t>Fin. Cum Logistic Consultant</t>
  </si>
  <si>
    <t>16.4.1.5.3</t>
  </si>
  <si>
    <t>Programme Assistant (NPPCD)</t>
  </si>
  <si>
    <t>Programme Assistant (NTCP)</t>
  </si>
  <si>
    <t>16.4.1.5.4</t>
  </si>
  <si>
    <t>State Program Coordinator (NPCDCS)</t>
  </si>
  <si>
    <t>16.4.1.5.5</t>
  </si>
  <si>
    <t>Statistical Assistant (NPCB&amp;VI)</t>
  </si>
  <si>
    <t>16.4.1.5.7</t>
  </si>
  <si>
    <t>16.4.1.5.9</t>
  </si>
  <si>
    <t>DEO (NPCDCS)</t>
  </si>
  <si>
    <t>DEO (NPPCD)</t>
  </si>
  <si>
    <t>DEO (NPPC)</t>
  </si>
  <si>
    <t>DEO (NPCB&amp;VI)</t>
  </si>
  <si>
    <t>DEO (NTCP)</t>
  </si>
  <si>
    <t>16.4.1.5.10</t>
  </si>
  <si>
    <t>Multipurpose Worker NPCB&amp;VI</t>
  </si>
  <si>
    <t>IV Grade NPCB*VI</t>
  </si>
  <si>
    <t>16.4.2.1.1</t>
  </si>
  <si>
    <t>District Programme Manager</t>
  </si>
  <si>
    <t>District Accounts Manager</t>
  </si>
  <si>
    <t xml:space="preserve">DEIC Manager </t>
  </si>
  <si>
    <t>16.4.2.1.2</t>
  </si>
  <si>
    <t>RKSK Consultant</t>
  </si>
  <si>
    <t>District RCH Medical Officer</t>
  </si>
  <si>
    <t>M&amp;E Officer</t>
  </si>
  <si>
    <t>16.4.2.1.3</t>
  </si>
  <si>
    <t>Project assistant</t>
  </si>
  <si>
    <t>Programme cum Admin Asst</t>
  </si>
  <si>
    <t>16.4.2.1.4</t>
  </si>
  <si>
    <t>District ASHA Coordinators</t>
  </si>
  <si>
    <t>District Level Coordinator CEA</t>
  </si>
  <si>
    <t>Dist level Coordinators CEA</t>
  </si>
  <si>
    <t>16.4.2.1.5</t>
  </si>
  <si>
    <t>Statistical Assistant</t>
  </si>
  <si>
    <t>16.4.2.1.6</t>
  </si>
  <si>
    <t xml:space="preserve">Technical supervisors - Blood Bank </t>
  </si>
  <si>
    <t>16.4.2.1.8</t>
  </si>
  <si>
    <t>Executive Assistant</t>
  </si>
  <si>
    <t>Dist level CEA Admintrative Asst. cum DEO</t>
  </si>
  <si>
    <t>16.4.2.1.9</t>
  </si>
  <si>
    <t>DEOs</t>
  </si>
  <si>
    <t>16.4.2.1.10</t>
  </si>
  <si>
    <t>Support Staff</t>
  </si>
  <si>
    <t>16.4.2.2.1</t>
  </si>
  <si>
    <t>16.4.2.2.2</t>
  </si>
  <si>
    <t>District VBD Consultants</t>
  </si>
  <si>
    <t>16.4.2.2.4</t>
  </si>
  <si>
    <t xml:space="preserve">Senior DOTS plus TB – HIV Supervisor </t>
  </si>
  <si>
    <t>District PPM/ACSM Coordinator</t>
  </si>
  <si>
    <t>District Nikshay Operators ( Existing RNTCP Dist DEOs)</t>
  </si>
  <si>
    <t>16.4.2.2.7</t>
  </si>
  <si>
    <t>Secretarial Assistant cum Deo(NVBDCP)</t>
  </si>
  <si>
    <t>16.4.2.2.9</t>
  </si>
  <si>
    <t>DEO IDSP</t>
  </si>
  <si>
    <t>16.4.2.2.10</t>
  </si>
  <si>
    <t>Support Staff at CB Naat Site</t>
  </si>
  <si>
    <t>Support Staff RNTCP</t>
  </si>
  <si>
    <t>16.4.2.2.11</t>
  </si>
  <si>
    <t>District Epidemiologists IDSP</t>
  </si>
  <si>
    <t>16.4.2.3.2</t>
  </si>
  <si>
    <t>Epidemiologist/NPCDCS Programme Officer</t>
  </si>
  <si>
    <t>District Consultant NTCP</t>
  </si>
  <si>
    <t>16.4.2.3.4</t>
  </si>
  <si>
    <t>16.4.2.3.9</t>
  </si>
  <si>
    <t>DEO for District level NPCDCS</t>
  </si>
  <si>
    <t>DEO NPCDCS</t>
  </si>
  <si>
    <t>DEO E Rakt Kosh</t>
  </si>
  <si>
    <t>DEO NTCP</t>
  </si>
  <si>
    <t>DEO NPCB&amp;VI(Lumpsum 9 Deo)</t>
  </si>
  <si>
    <t>16.4.3.1.7</t>
  </si>
  <si>
    <t>Block accounts Managers - Normal blocks</t>
  </si>
  <si>
    <t>Block accounts Managers - Difficult/HPD Normal</t>
  </si>
  <si>
    <t>Block accounts Managers - Very Difficult/HPD Difficult</t>
  </si>
  <si>
    <t>16.4.3.2.6</t>
  </si>
  <si>
    <t>Malaria Technical Supervisor</t>
  </si>
  <si>
    <t>Senior Treatment Supervisor (STS)</t>
  </si>
  <si>
    <t>Senior TB Lab Supervisor (STLS)</t>
  </si>
  <si>
    <t>Lab technician (Certificate) - Difficult  areas</t>
  </si>
  <si>
    <t>Obstetrician &amp; Gynaecologist (HPD)</t>
  </si>
  <si>
    <t>Remarks</t>
  </si>
  <si>
    <t>Anesthetist - Normal</t>
  </si>
  <si>
    <t>AYUSH Medical Officer -Very Difficult Areas</t>
  </si>
  <si>
    <t>1 Pediatrician/ Project Coordinator or State Resource Centre Newly proposed @70000 pm or 3 months</t>
  </si>
  <si>
    <t>Medical officer (MMU)</t>
  </si>
  <si>
    <t>Medical officer (MMU)Difficult</t>
  </si>
  <si>
    <t>Staff Nurse(MMU)</t>
  </si>
  <si>
    <t>Staff Nurse (MMU)Difficult Area</t>
  </si>
  <si>
    <t>Pharmacist(MMU)</t>
  </si>
  <si>
    <t>Pharmacist(MMU)Difficult</t>
  </si>
  <si>
    <t xml:space="preserve">Pharmacist (MMU) Difficult </t>
  </si>
  <si>
    <t>Lab technician (MUU)</t>
  </si>
  <si>
    <t>Lab technician (MMU) Difficult Area</t>
  </si>
  <si>
    <t>Driver (MMU)</t>
  </si>
  <si>
    <t>Perormance Incentive or MidLevel Service Providers</t>
  </si>
  <si>
    <t>Social Worker</t>
  </si>
  <si>
    <t>2 Audiometric Asst under NPPCD newly Proposed for Lawngtlai and Siaha District @15000pm for 3 months</t>
  </si>
  <si>
    <t>1 Bio Medical Engineer Newly Proposed @20000pm for 3 months</t>
  </si>
  <si>
    <t>Driver(NAS)</t>
  </si>
  <si>
    <t xml:space="preserve">Hospital attendants </t>
  </si>
  <si>
    <t>Newly Proposed for outsourcing of HMIS DEO @12000 pm for 9 District Hospital for 3 month</t>
  </si>
  <si>
    <t>Rationalzation Approved by EC</t>
  </si>
  <si>
    <t>Programme manager NRCP</t>
  </si>
  <si>
    <t>1 Programme Manager (NRCP) newly proposed @40000 pm for 1 month</t>
  </si>
  <si>
    <t>Medical Officer(RNTCP)</t>
  </si>
  <si>
    <t>Consultant - Finance/ Procurement(IDSP)</t>
  </si>
  <si>
    <t>State Public Health Consultant(NVBDCP)</t>
  </si>
  <si>
    <t>M&amp;E Consultant(NVBDCP)</t>
  </si>
  <si>
    <t>Consultant Procurement and supply chain(NVBDCP)</t>
  </si>
  <si>
    <t>Consultant Finance and accounts(NVBDCP)</t>
  </si>
  <si>
    <t>Consultant IEC (NVBDCP)</t>
  </si>
  <si>
    <t>State Leprosy Consultant(NLEP)</t>
  </si>
  <si>
    <t>State ACSM Officer/IEC Officer(RNTCP)</t>
  </si>
  <si>
    <t>TB/HIV Coordinator(RNTCP)</t>
  </si>
  <si>
    <t>State PPM Coordinator(RNTCP)</t>
  </si>
  <si>
    <t>SA- DRTB Centre(RNTCP)</t>
  </si>
  <si>
    <t>Statistical Assistant Cum Accountant(NVBDCP)</t>
  </si>
  <si>
    <t>BFO cum Admin Officer(NLEP)</t>
  </si>
  <si>
    <t>Accounts Officer/State Accountant(RNTCP)</t>
  </si>
  <si>
    <t>DEO(NRCP)</t>
  </si>
  <si>
    <t>1 DEO newly proposed for NRCP @15000 pm for 1</t>
  </si>
  <si>
    <t>State Entomologist(IDSP)</t>
  </si>
  <si>
    <t>State Microbiologist(IDSP)</t>
  </si>
  <si>
    <t>Fin. Cum Logistic Consultant(NPCDCS)</t>
  </si>
  <si>
    <t>BFO(NPCB&amp;VI)</t>
  </si>
  <si>
    <t>3 DPM newly proposed for 3 new Districts @30000 pm for 3 month</t>
  </si>
  <si>
    <t>3 DAM newly proposed for 3 new District @ 23000pm for 3 months</t>
  </si>
  <si>
    <t>Data Manager</t>
  </si>
  <si>
    <t>District Data Manager(IDSP)</t>
  </si>
  <si>
    <t>Accountant – full time(RNTCP)</t>
  </si>
  <si>
    <t>Bio Medical Engineer</t>
  </si>
  <si>
    <t>8.1.1.3.1</t>
  </si>
  <si>
    <t>8.1.1.3.2</t>
  </si>
  <si>
    <t>8.1.1.3.3</t>
  </si>
  <si>
    <t>8.1.4.3.1</t>
  </si>
  <si>
    <t>8.1.4.3.3</t>
  </si>
  <si>
    <t>8.1.5.1</t>
  </si>
  <si>
    <t>8.1.7.1.1</t>
  </si>
  <si>
    <t>8.1.7.1.4</t>
  </si>
  <si>
    <t>8.1.7.1.5</t>
  </si>
  <si>
    <t>8.1.7.2.2</t>
  </si>
  <si>
    <t>8.1.7.2.3</t>
  </si>
  <si>
    <t>8.1.7.2.4</t>
  </si>
  <si>
    <t>8.1.7.2.5</t>
  </si>
  <si>
    <t>8.1.7.2.6</t>
  </si>
  <si>
    <t>8.1.7.2.7</t>
  </si>
  <si>
    <t>8.1.7.2.8</t>
  </si>
  <si>
    <t>8.1.7.2.9</t>
  </si>
  <si>
    <t>8.1.7.2.10</t>
  </si>
  <si>
    <t>8.1.7.2.11</t>
  </si>
  <si>
    <t>8.1.13.22</t>
  </si>
  <si>
    <t>8.1.15.12.1</t>
  </si>
  <si>
    <t>U.8.1.1.1</t>
  </si>
  <si>
    <t>ANM</t>
  </si>
  <si>
    <t>U.8.1.2.1</t>
  </si>
  <si>
    <t>U.8.1.3.1</t>
  </si>
  <si>
    <t>Laboratory Technician</t>
  </si>
  <si>
    <t>U.8.1.4.1</t>
  </si>
  <si>
    <t>Pharmacist</t>
  </si>
  <si>
    <t>U.8.1.9.1.1</t>
  </si>
  <si>
    <t>Public Health Manager</t>
  </si>
  <si>
    <t>U.8.1.10.1</t>
  </si>
  <si>
    <t>U.8.1.10.2</t>
  </si>
  <si>
    <t>DEO cum Accountant</t>
  </si>
  <si>
    <t>Lump sum for outsourcing Data Entry Operation</t>
  </si>
  <si>
    <t>Incentive for DEO under NVHCP</t>
  </si>
  <si>
    <t xml:space="preserve">Newly proposed incentives for DEO under NVHCP </t>
  </si>
  <si>
    <t>U.8.1.8.1.1</t>
  </si>
  <si>
    <t>Yes</t>
  </si>
  <si>
    <t>370/49</t>
  </si>
  <si>
    <t>370/0</t>
  </si>
  <si>
    <t>U.16.4.1.1</t>
  </si>
  <si>
    <t>State PMU</t>
  </si>
  <si>
    <t>Statistical cum Finance Assistant</t>
  </si>
  <si>
    <t>All posts recruited at state level</t>
  </si>
  <si>
    <t>No</t>
  </si>
  <si>
    <t>8.1.16.4</t>
  </si>
  <si>
    <t>Attendant for SUMAN</t>
  </si>
  <si>
    <t xml:space="preserve">3 Attendant for SUMAN Newly Proposed @7000pm for 3 Months </t>
  </si>
  <si>
    <t xml:space="preserve">Existing State RNTCP DEO and IRL DEO redisignated as Nikshay Operator </t>
  </si>
  <si>
    <t xml:space="preserve">Existing 7  RNTCP DEO  redisignated as District Nikshay Operator </t>
  </si>
  <si>
    <t>Paediatrician/ Coordinator SRC</t>
  </si>
  <si>
    <t>Mid level Health Providers</t>
  </si>
  <si>
    <t>Outsourcing of  HMIS DEO at District Hospitals</t>
  </si>
  <si>
    <t>District RCH MO</t>
  </si>
  <si>
    <t>District Data Manager</t>
  </si>
  <si>
    <t>Programme Manager (NRCP)</t>
  </si>
  <si>
    <t>consultant (IT)</t>
  </si>
  <si>
    <t>16.4.2.1.11</t>
  </si>
  <si>
    <t>Deals in all establishment files (i.e. recruitment, transfer, salary) in connection with NHM Human Resources and preparation of HR PIP.</t>
  </si>
  <si>
    <t>Yes for NHM Contractual Staff.Entry of data for Regular staff is currently in process</t>
  </si>
  <si>
    <t>Data Entry Operator (NRCP)</t>
  </si>
  <si>
    <t>DEO cum accountant</t>
  </si>
  <si>
    <t>Eperience Bonus Approved by GOI</t>
  </si>
  <si>
    <t>State Assistant Asha Prog Manager</t>
  </si>
  <si>
    <t>8.1.3.10</t>
  </si>
  <si>
    <t>Others (Specialist)</t>
  </si>
  <si>
    <t>1 O&amp;G Currently Engaged Against the Vacant post of Pedaitrician 8.1.2.2 has been shited and proposed under 8.1.2.1</t>
  </si>
  <si>
    <t>2 Specialist (Obstetrician&amp; Gynaecologist/ Paediatrician/ Anaesthetist as required by the State) Newly Proposed for HPD Area @120000pm for 3 months</t>
  </si>
  <si>
    <t>2 Senior    Treatment Supervisor newly proposed for Aizawl @ Rs 15000/-pm for 6 months</t>
  </si>
  <si>
    <t>Senior Lab technician (RNTCP)</t>
  </si>
  <si>
    <t>1 Senior Lab Technician newly proposed for C&amp;DST Lab, Aizawl</t>
  </si>
  <si>
    <t>2 Lab Technician newly proposed for C&amp;DST Lab, Aizawl @ Rs 18000/- pm for 6 months</t>
  </si>
  <si>
    <t>Senior Treatment Supervisor</t>
  </si>
  <si>
    <t>District Program Coordinator (NPCDCS)</t>
  </si>
  <si>
    <t>Senior Lab Technician ( C&amp; DST Lab., Aziawl)</t>
  </si>
  <si>
    <t>Lab Technician  ( C&amp; DST Lab., Aziawl)</t>
  </si>
  <si>
    <t>Consultant- Training/Technical</t>
  </si>
  <si>
    <t xml:space="preserve"> </t>
  </si>
  <si>
    <t xml:space="preserve">Monthly salary for 10 MLHPs proposed for 12 months and 5%  annual increment proposed for 4 months  </t>
  </si>
  <si>
    <t>40 MLHP Newly Proposed @25000 pm for 3 Months</t>
  </si>
  <si>
    <t xml:space="preserve">60 MLHP Newly Proposed @25000 pm for 9 Months </t>
  </si>
  <si>
    <t>Performance Incentive Newly Proposed for 60 MLHPs @ 15000 pm for 9 months and for  40 MLHPs @15000 pm for 3 Months</t>
  </si>
  <si>
    <t>2 ANM newly proposed for 12 months @14460pm</t>
  </si>
  <si>
    <t>3 Staff Nurse Newly  Proposed for 12 Months @19845pm</t>
  </si>
  <si>
    <t xml:space="preserve">Experience Bonus of Rs 854 pm proposed for 6 SN </t>
  </si>
  <si>
    <t>1 Lab Tech Newly  Proposed for 12 Months @18000pm</t>
  </si>
  <si>
    <t>1 Pharmacist Newly Proposed for 12 Months @19845pm</t>
  </si>
  <si>
    <t>1 Medical Officer Newly Proposed for 12 Months @50000pm</t>
  </si>
  <si>
    <t>1 Deo cum Accountant Newly Proposed for 12 Months @13000pm</t>
  </si>
  <si>
    <t>3 Support Staff Newly Proposed for 3 Months @7000pm</t>
  </si>
  <si>
    <t>3 Data Manager newly proposed for 3 new District @15000pm for 3 months</t>
  </si>
  <si>
    <t>1 Audiologist Under NPPCD Newly Proposed for Lunglei District @30000pm or 3 months</t>
  </si>
  <si>
    <t>Malaria Technical 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</si>
</sst>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i/>
      <sz val="9"/>
      <color theme="1"/>
      <name val="Verdana"/>
      <family val="2"/>
    </font>
    <font>
      <sz val="9"/>
      <name val="Verdana"/>
      <family val="2"/>
    </font>
    <font>
      <b/>
      <sz val="11"/>
      <color theme="0"/>
      <name val="Lucida Calligraphy"/>
      <family val="4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left" wrapText="1" inden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/>
    <xf numFmtId="0" fontId="2" fillId="7" borderId="1" xfId="0" applyFont="1" applyFill="1" applyBorder="1" applyAlignment="1">
      <alignment horizontal="center" vertical="center" wrapText="1"/>
    </xf>
    <xf numFmtId="9" fontId="2" fillId="7" borderId="1" xfId="0" applyNumberFormat="1" applyFont="1" applyFill="1" applyBorder="1" applyAlignment="1">
      <alignment horizontal="center" vertical="center" wrapText="1"/>
    </xf>
    <xf numFmtId="9" fontId="2" fillId="1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7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5" borderId="1" xfId="0" applyFont="1" applyFill="1" applyBorder="1" applyAlignment="1">
      <alignment vertical="center"/>
    </xf>
    <xf numFmtId="0" fontId="12" fillId="15" borderId="1" xfId="0" applyFont="1" applyFill="1" applyBorder="1" applyAlignment="1">
      <alignment horizontal="left" vertical="center" wrapText="1"/>
    </xf>
    <xf numFmtId="0" fontId="13" fillId="15" borderId="1" xfId="0" applyFont="1" applyFill="1" applyBorder="1" applyAlignment="1">
      <alignment horizontal="left" vertical="center" wrapText="1"/>
    </xf>
    <xf numFmtId="0" fontId="0" fillId="15" borderId="1" xfId="0" applyFill="1" applyBorder="1" applyAlignment="1">
      <alignment horizontal="center" vertical="center"/>
    </xf>
    <xf numFmtId="0" fontId="12" fillId="15" borderId="2" xfId="0" applyFont="1" applyFill="1" applyBorder="1" applyAlignment="1">
      <alignment horizontal="center" vertical="center" wrapText="1"/>
    </xf>
    <xf numFmtId="9" fontId="4" fillId="15" borderId="1" xfId="3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 wrapText="1"/>
    </xf>
    <xf numFmtId="2" fontId="0" fillId="15" borderId="1" xfId="0" applyNumberFormat="1" applyFill="1" applyBorder="1" applyAlignment="1">
      <alignment horizontal="center" vertical="center" wrapText="1"/>
    </xf>
    <xf numFmtId="0" fontId="0" fillId="15" borderId="1" xfId="0" applyFont="1" applyFill="1" applyBorder="1" applyAlignment="1">
      <alignment horizontal="center" vertical="center"/>
    </xf>
    <xf numFmtId="0" fontId="0" fillId="15" borderId="0" xfId="0" applyFont="1" applyFill="1" applyAlignment="1">
      <alignment vertical="center"/>
    </xf>
    <xf numFmtId="0" fontId="16" fillId="15" borderId="1" xfId="0" applyFont="1" applyFill="1" applyBorder="1" applyAlignment="1">
      <alignment horizontal="left" vertical="center" wrapText="1"/>
    </xf>
    <xf numFmtId="0" fontId="12" fillId="15" borderId="1" xfId="0" applyFont="1" applyFill="1" applyBorder="1" applyAlignment="1">
      <alignment horizontal="center" vertical="center" wrapText="1"/>
    </xf>
    <xf numFmtId="0" fontId="12" fillId="15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2" fillId="15" borderId="12" xfId="0" applyFont="1" applyFill="1" applyBorder="1" applyAlignment="1">
      <alignment horizontal="center" vertical="center" wrapText="1"/>
    </xf>
    <xf numFmtId="0" fontId="13" fillId="15" borderId="10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right" vertical="center"/>
    </xf>
    <xf numFmtId="0" fontId="13" fillId="15" borderId="1" xfId="0" applyFont="1" applyFill="1" applyBorder="1" applyAlignment="1">
      <alignment horizontal="right" vertical="center"/>
    </xf>
    <xf numFmtId="0" fontId="12" fillId="15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/>
    </xf>
    <xf numFmtId="0" fontId="13" fillId="15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16" borderId="1" xfId="0" applyFont="1" applyFill="1" applyBorder="1"/>
    <xf numFmtId="0" fontId="0" fillId="16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 wrapText="1"/>
    </xf>
    <xf numFmtId="0" fontId="12" fillId="15" borderId="2" xfId="0" applyFont="1" applyFill="1" applyBorder="1" applyAlignment="1">
      <alignment vertical="center" wrapText="1"/>
    </xf>
    <xf numFmtId="0" fontId="12" fillId="15" borderId="1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16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2" fontId="0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7" borderId="7" xfId="0" applyFill="1" applyBorder="1" applyAlignment="1">
      <alignment horizontal="center" wrapText="1"/>
    </xf>
    <xf numFmtId="0" fontId="0" fillId="7" borderId="9" xfId="0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2" fillId="15" borderId="2" xfId="0" applyFont="1" applyFill="1" applyBorder="1" applyAlignment="1">
      <alignment horizontal="center" vertical="center" wrapText="1"/>
    </xf>
    <xf numFmtId="0" fontId="12" fillId="15" borderId="3" xfId="0" applyFont="1" applyFill="1" applyBorder="1" applyAlignment="1">
      <alignment horizontal="center" vertical="center" wrapText="1"/>
    </xf>
    <xf numFmtId="0" fontId="12" fillId="15" borderId="10" xfId="0" applyFont="1" applyFill="1" applyBorder="1" applyAlignment="1">
      <alignment horizontal="center" vertical="center" wrapText="1"/>
    </xf>
    <xf numFmtId="0" fontId="12" fillId="15" borderId="1" xfId="0" applyFont="1" applyFill="1" applyBorder="1" applyAlignment="1">
      <alignment horizontal="center" vertical="center" wrapText="1"/>
    </xf>
    <xf numFmtId="0" fontId="12" fillId="15" borderId="11" xfId="0" applyFont="1" applyFill="1" applyBorder="1" applyAlignment="1">
      <alignment horizontal="center" vertical="center" wrapText="1"/>
    </xf>
    <xf numFmtId="0" fontId="12" fillId="15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wrapText="1"/>
    </xf>
    <xf numFmtId="0" fontId="10" fillId="14" borderId="9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2" fillId="12" borderId="8" xfId="0" applyFont="1" applyFill="1" applyBorder="1" applyAlignment="1">
      <alignment horizontal="center" vertical="center" wrapText="1"/>
    </xf>
    <xf numFmtId="0" fontId="2" fillId="12" borderId="9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0" fillId="11" borderId="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</cellXfs>
  <cellStyles count="53">
    <cellStyle name="Comma 2" xfId="19" xr:uid="{00000000-0005-0000-0000-000000000000}"/>
    <cellStyle name="Normal" xfId="0" builtinId="0"/>
    <cellStyle name="Normal 10" xfId="2" xr:uid="{00000000-0005-0000-0000-000002000000}"/>
    <cellStyle name="Normal 2" xfId="1" xr:uid="{00000000-0005-0000-0000-000003000000}"/>
    <cellStyle name="Normal 2 3" xfId="16" xr:uid="{00000000-0005-0000-0000-000004000000}"/>
    <cellStyle name="Normal 2 5" xfId="20" xr:uid="{00000000-0005-0000-0000-000005000000}"/>
    <cellStyle name="Normal 3" xfId="4" xr:uid="{00000000-0005-0000-0000-000006000000}"/>
    <cellStyle name="Normal 3 10" xfId="21" xr:uid="{00000000-0005-0000-0000-000007000000}"/>
    <cellStyle name="Normal 3 2" xfId="5" xr:uid="{00000000-0005-0000-0000-000008000000}"/>
    <cellStyle name="Normal 3 2 13" xfId="51" xr:uid="{00000000-0005-0000-0000-000009000000}"/>
    <cellStyle name="Normal 3 2 15" xfId="31" xr:uid="{00000000-0005-0000-0000-00000A000000}"/>
    <cellStyle name="Normal 3 2 16" xfId="32" xr:uid="{00000000-0005-0000-0000-00000B000000}"/>
    <cellStyle name="Normal 3 2 17" xfId="34" xr:uid="{00000000-0005-0000-0000-00000C000000}"/>
    <cellStyle name="Normal 3 2 18" xfId="36" xr:uid="{00000000-0005-0000-0000-00000D000000}"/>
    <cellStyle name="Normal 3 2 19" xfId="38" xr:uid="{00000000-0005-0000-0000-00000E000000}"/>
    <cellStyle name="Normal 3 2 2" xfId="9" xr:uid="{00000000-0005-0000-0000-00000F000000}"/>
    <cellStyle name="Normal 3 2 20" xfId="40" xr:uid="{00000000-0005-0000-0000-000010000000}"/>
    <cellStyle name="Normal 3 2 21" xfId="42" xr:uid="{00000000-0005-0000-0000-000011000000}"/>
    <cellStyle name="Normal 3 2 22" xfId="44" xr:uid="{00000000-0005-0000-0000-000012000000}"/>
    <cellStyle name="Normal 3 2 23" xfId="46" xr:uid="{00000000-0005-0000-0000-000013000000}"/>
    <cellStyle name="Normal 3 2 24" xfId="47" xr:uid="{00000000-0005-0000-0000-000014000000}"/>
    <cellStyle name="Normal 3 2 25" xfId="48" xr:uid="{00000000-0005-0000-0000-000015000000}"/>
    <cellStyle name="Normal 3 2 3" xfId="10" xr:uid="{00000000-0005-0000-0000-000016000000}"/>
    <cellStyle name="Normal 3 2 3 2" xfId="12" xr:uid="{00000000-0005-0000-0000-000017000000}"/>
    <cellStyle name="Normal 3 2 3 2 2" xfId="13" xr:uid="{00000000-0005-0000-0000-000018000000}"/>
    <cellStyle name="Normal 3 2 4" xfId="11" xr:uid="{00000000-0005-0000-0000-000019000000}"/>
    <cellStyle name="Normal 3 2 4 2" xfId="14" xr:uid="{00000000-0005-0000-0000-00001A000000}"/>
    <cellStyle name="Normal 3 2 5" xfId="15" xr:uid="{00000000-0005-0000-0000-00001B000000}"/>
    <cellStyle name="Normal 3 2 6" xfId="18" xr:uid="{00000000-0005-0000-0000-00001C000000}"/>
    <cellStyle name="Normal 3 6" xfId="24" xr:uid="{00000000-0005-0000-0000-00001D000000}"/>
    <cellStyle name="Normal 3 7" xfId="27" xr:uid="{00000000-0005-0000-0000-00001E000000}"/>
    <cellStyle name="Normal 3 8" xfId="29" xr:uid="{00000000-0005-0000-0000-00001F000000}"/>
    <cellStyle name="Normal 3 9" xfId="52" xr:uid="{00000000-0005-0000-0000-000020000000}"/>
    <cellStyle name="Normal 4" xfId="6" xr:uid="{00000000-0005-0000-0000-000021000000}"/>
    <cellStyle name="Normal 4 10" xfId="30" xr:uid="{00000000-0005-0000-0000-000022000000}"/>
    <cellStyle name="Normal 4 11" xfId="33" xr:uid="{00000000-0005-0000-0000-000023000000}"/>
    <cellStyle name="Normal 4 12" xfId="35" xr:uid="{00000000-0005-0000-0000-000024000000}"/>
    <cellStyle name="Normal 4 13" xfId="37" xr:uid="{00000000-0005-0000-0000-000025000000}"/>
    <cellStyle name="Normal 4 14" xfId="39" xr:uid="{00000000-0005-0000-0000-000026000000}"/>
    <cellStyle name="Normal 4 15" xfId="41" xr:uid="{00000000-0005-0000-0000-000027000000}"/>
    <cellStyle name="Normal 4 16" xfId="43" xr:uid="{00000000-0005-0000-0000-000028000000}"/>
    <cellStyle name="Normal 4 17" xfId="45" xr:uid="{00000000-0005-0000-0000-000029000000}"/>
    <cellStyle name="Normal 4 20" xfId="49" xr:uid="{00000000-0005-0000-0000-00002A000000}"/>
    <cellStyle name="Normal 5" xfId="7" xr:uid="{00000000-0005-0000-0000-00002B000000}"/>
    <cellStyle name="Normal 5 3" xfId="22" xr:uid="{00000000-0005-0000-0000-00002C000000}"/>
    <cellStyle name="Normal 5 9" xfId="50" xr:uid="{00000000-0005-0000-0000-00002D000000}"/>
    <cellStyle name="Normal 6" xfId="8" xr:uid="{00000000-0005-0000-0000-00002E000000}"/>
    <cellStyle name="Normal 6 2" xfId="28" xr:uid="{00000000-0005-0000-0000-00002F000000}"/>
    <cellStyle name="Normal 6 4" xfId="25" xr:uid="{00000000-0005-0000-0000-000030000000}"/>
    <cellStyle name="Normal 6 5" xfId="23" xr:uid="{00000000-0005-0000-0000-000031000000}"/>
    <cellStyle name="Normal 6 6" xfId="26" xr:uid="{00000000-0005-0000-0000-000032000000}"/>
    <cellStyle name="Normal 7" xfId="17" xr:uid="{00000000-0005-0000-0000-000033000000}"/>
    <cellStyle name="Per cent" xfId="3" builtinId="5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workbookViewId="0">
      <pane xSplit="2" ySplit="1" topLeftCell="C8" activePane="bottomRight" state="frozen"/>
      <selection pane="topRight" activeCell="C1" sqref="C1"/>
      <selection pane="bottomLeft" activeCell="A2" sqref="A2"/>
      <selection pane="bottomRight" activeCell="C19" sqref="C19:D19"/>
    </sheetView>
  </sheetViews>
  <sheetFormatPr baseColWidth="10" defaultColWidth="8.83203125" defaultRowHeight="15" x14ac:dyDescent="0.2"/>
  <cols>
    <col min="1" max="1" width="8.6640625" style="32"/>
    <col min="2" max="2" width="43.33203125" customWidth="1"/>
    <col min="3" max="3" width="10.1640625" bestFit="1" customWidth="1"/>
    <col min="4" max="4" width="19.5" customWidth="1"/>
  </cols>
  <sheetData>
    <row r="1" spans="1:4" x14ac:dyDescent="0.2">
      <c r="A1" s="62" t="s">
        <v>104</v>
      </c>
      <c r="B1" s="62" t="s">
        <v>103</v>
      </c>
      <c r="C1" s="128" t="s">
        <v>102</v>
      </c>
      <c r="D1" s="128"/>
    </row>
    <row r="2" spans="1:4" ht="64" x14ac:dyDescent="0.2">
      <c r="A2" s="126">
        <v>1</v>
      </c>
      <c r="B2" s="45" t="s">
        <v>108</v>
      </c>
      <c r="C2" s="127" t="s">
        <v>543</v>
      </c>
      <c r="D2" s="127"/>
    </row>
    <row r="3" spans="1:4" ht="16" x14ac:dyDescent="0.2">
      <c r="A3" s="126"/>
      <c r="B3" s="41" t="s">
        <v>99</v>
      </c>
      <c r="C3" s="42" t="s">
        <v>97</v>
      </c>
      <c r="D3" s="43" t="s">
        <v>98</v>
      </c>
    </row>
    <row r="4" spans="1:4" ht="34" customHeight="1" x14ac:dyDescent="0.2">
      <c r="A4" s="126"/>
      <c r="B4" s="37" t="s">
        <v>296</v>
      </c>
      <c r="C4" s="37">
        <v>1</v>
      </c>
      <c r="D4" s="129" t="s">
        <v>564</v>
      </c>
    </row>
    <row r="5" spans="1:4" ht="34" customHeight="1" x14ac:dyDescent="0.2">
      <c r="A5" s="126"/>
      <c r="B5" s="37" t="s">
        <v>293</v>
      </c>
      <c r="C5" s="37">
        <v>1</v>
      </c>
      <c r="D5" s="130"/>
    </row>
    <row r="6" spans="1:4" ht="34" customHeight="1" x14ac:dyDescent="0.2">
      <c r="A6" s="126"/>
      <c r="B6" s="37" t="s">
        <v>548</v>
      </c>
      <c r="C6" s="37">
        <v>1</v>
      </c>
      <c r="D6" s="130"/>
    </row>
    <row r="7" spans="1:4" ht="34" customHeight="1" x14ac:dyDescent="0.2">
      <c r="A7" s="126"/>
      <c r="B7" s="37" t="s">
        <v>281</v>
      </c>
      <c r="C7" s="37">
        <v>1</v>
      </c>
      <c r="D7" s="131"/>
    </row>
    <row r="8" spans="1:4" x14ac:dyDescent="0.2">
      <c r="A8" s="126"/>
      <c r="B8" s="37"/>
      <c r="C8" s="37"/>
      <c r="D8" s="37"/>
    </row>
    <row r="9" spans="1:4" x14ac:dyDescent="0.2">
      <c r="A9" s="126"/>
      <c r="B9" s="37"/>
      <c r="C9" s="37"/>
      <c r="D9" s="37"/>
    </row>
    <row r="10" spans="1:4" x14ac:dyDescent="0.2">
      <c r="A10" s="126"/>
      <c r="B10" s="37"/>
      <c r="C10" s="37"/>
      <c r="D10" s="37"/>
    </row>
    <row r="11" spans="1:4" x14ac:dyDescent="0.2">
      <c r="A11" s="126">
        <v>2</v>
      </c>
      <c r="B11" s="132" t="s">
        <v>105</v>
      </c>
      <c r="C11" s="132"/>
      <c r="D11" s="132"/>
    </row>
    <row r="12" spans="1:4" x14ac:dyDescent="0.2">
      <c r="A12" s="126"/>
      <c r="B12" s="37" t="s">
        <v>101</v>
      </c>
      <c r="C12" s="127" t="s">
        <v>549</v>
      </c>
      <c r="D12" s="127"/>
    </row>
    <row r="13" spans="1:4" x14ac:dyDescent="0.2">
      <c r="A13" s="126"/>
      <c r="B13" s="37" t="s">
        <v>100</v>
      </c>
      <c r="C13" s="127" t="s">
        <v>549</v>
      </c>
      <c r="D13" s="127"/>
    </row>
    <row r="14" spans="1:4" ht="28" customHeight="1" x14ac:dyDescent="0.2">
      <c r="A14" s="126"/>
      <c r="B14" s="37" t="s">
        <v>106</v>
      </c>
      <c r="C14" s="127">
        <v>114</v>
      </c>
      <c r="D14" s="127"/>
    </row>
    <row r="15" spans="1:4" ht="32" x14ac:dyDescent="0.2">
      <c r="A15" s="40">
        <v>3</v>
      </c>
      <c r="B15" s="39" t="s">
        <v>111</v>
      </c>
      <c r="C15" s="127" t="s">
        <v>543</v>
      </c>
      <c r="D15" s="127"/>
    </row>
    <row r="16" spans="1:4" ht="48" x14ac:dyDescent="0.2">
      <c r="A16" s="40">
        <v>4</v>
      </c>
      <c r="B16" s="36" t="s">
        <v>112</v>
      </c>
      <c r="C16" s="127" t="s">
        <v>550</v>
      </c>
      <c r="D16" s="127"/>
    </row>
    <row r="17" spans="1:4" ht="48" x14ac:dyDescent="0.2">
      <c r="A17" s="40">
        <v>5</v>
      </c>
      <c r="B17" s="44" t="s">
        <v>107</v>
      </c>
      <c r="C17" s="133" t="s">
        <v>565</v>
      </c>
      <c r="D17" s="134"/>
    </row>
    <row r="18" spans="1:4" ht="32" x14ac:dyDescent="0.2">
      <c r="A18" s="40">
        <v>6</v>
      </c>
      <c r="B18" s="45" t="s">
        <v>109</v>
      </c>
      <c r="C18" s="127" t="s">
        <v>550</v>
      </c>
      <c r="D18" s="127"/>
    </row>
    <row r="19" spans="1:4" ht="48" x14ac:dyDescent="0.2">
      <c r="A19" s="40">
        <v>7</v>
      </c>
      <c r="B19" s="46" t="s">
        <v>110</v>
      </c>
      <c r="C19" s="127" t="s">
        <v>550</v>
      </c>
      <c r="D19" s="127"/>
    </row>
  </sheetData>
  <mergeCells count="14">
    <mergeCell ref="C15:D15"/>
    <mergeCell ref="C19:D19"/>
    <mergeCell ref="C14:D14"/>
    <mergeCell ref="B11:D11"/>
    <mergeCell ref="A11:A14"/>
    <mergeCell ref="C17:D17"/>
    <mergeCell ref="C18:D18"/>
    <mergeCell ref="C16:D16"/>
    <mergeCell ref="A2:A10"/>
    <mergeCell ref="C2:D2"/>
    <mergeCell ref="C1:D1"/>
    <mergeCell ref="C12:D12"/>
    <mergeCell ref="C13:D13"/>
    <mergeCell ref="D4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0"/>
  <sheetViews>
    <sheetView zoomScale="110" zoomScaleNormal="110" workbookViewId="0">
      <selection activeCell="G39" sqref="G39"/>
    </sheetView>
  </sheetViews>
  <sheetFormatPr baseColWidth="10" defaultColWidth="8.6640625" defaultRowHeight="12" x14ac:dyDescent="0.2"/>
  <cols>
    <col min="1" max="1" width="8.6640625" style="8"/>
    <col min="2" max="2" width="30.83203125" style="26" bestFit="1" customWidth="1"/>
    <col min="3" max="3" width="14" style="26" customWidth="1"/>
    <col min="4" max="4" width="14.83203125" style="26" customWidth="1"/>
    <col min="5" max="5" width="20.1640625" style="26" customWidth="1"/>
    <col min="6" max="6" width="20.5" style="26" customWidth="1"/>
    <col min="7" max="7" width="29.83203125" style="26" bestFit="1" customWidth="1"/>
    <col min="8" max="8" width="23.5" style="19" customWidth="1"/>
    <col min="9" max="11" width="8.6640625" style="19"/>
    <col min="12" max="12" width="15.1640625" style="19" bestFit="1" customWidth="1"/>
    <col min="13" max="13" width="11.5" style="19" bestFit="1" customWidth="1"/>
    <col min="14" max="16384" width="8.6640625" style="19"/>
  </cols>
  <sheetData>
    <row r="1" spans="1:8" s="12" customFormat="1" ht="11.5" customHeight="1" x14ac:dyDescent="0.2">
      <c r="A1" s="135" t="s">
        <v>30</v>
      </c>
      <c r="B1" s="135" t="s">
        <v>0</v>
      </c>
      <c r="C1" s="136" t="s">
        <v>27</v>
      </c>
      <c r="D1" s="137"/>
      <c r="E1" s="137"/>
      <c r="F1" s="137"/>
      <c r="G1" s="137"/>
      <c r="H1" s="137"/>
    </row>
    <row r="2" spans="1:8" s="12" customFormat="1" ht="26" x14ac:dyDescent="0.2">
      <c r="A2" s="135"/>
      <c r="B2" s="135"/>
      <c r="C2" s="10" t="s">
        <v>24</v>
      </c>
      <c r="D2" s="10" t="s">
        <v>25</v>
      </c>
      <c r="E2" s="10" t="s">
        <v>129</v>
      </c>
      <c r="F2" s="13" t="s">
        <v>39</v>
      </c>
      <c r="G2" s="11" t="s">
        <v>58</v>
      </c>
      <c r="H2" s="11" t="s">
        <v>133</v>
      </c>
    </row>
    <row r="3" spans="1:8" s="16" customFormat="1" x14ac:dyDescent="0.2">
      <c r="A3" s="15" t="s">
        <v>31</v>
      </c>
      <c r="B3" s="138" t="s">
        <v>50</v>
      </c>
      <c r="C3" s="139"/>
      <c r="D3" s="139"/>
      <c r="E3" s="139"/>
      <c r="F3" s="139"/>
      <c r="G3" s="139"/>
      <c r="H3" s="140"/>
    </row>
    <row r="4" spans="1:8" x14ac:dyDescent="0.2">
      <c r="A4" s="14">
        <v>1</v>
      </c>
      <c r="B4" s="17" t="s">
        <v>48</v>
      </c>
      <c r="C4" s="18">
        <v>6</v>
      </c>
      <c r="D4" s="18">
        <v>6</v>
      </c>
      <c r="E4" s="18">
        <v>6</v>
      </c>
      <c r="F4" s="18">
        <v>0</v>
      </c>
      <c r="G4" s="18"/>
      <c r="H4" s="18"/>
    </row>
    <row r="5" spans="1:8" x14ac:dyDescent="0.2">
      <c r="A5" s="14">
        <v>2</v>
      </c>
      <c r="B5" s="17" t="s">
        <v>41</v>
      </c>
      <c r="C5" s="18">
        <v>1</v>
      </c>
      <c r="D5" s="18">
        <v>1</v>
      </c>
      <c r="E5" s="18">
        <v>1</v>
      </c>
      <c r="F5" s="18">
        <v>0</v>
      </c>
      <c r="G5" s="18"/>
      <c r="H5" s="18"/>
    </row>
    <row r="6" spans="1:8" x14ac:dyDescent="0.2">
      <c r="A6" s="14">
        <v>3</v>
      </c>
      <c r="B6" s="17" t="s">
        <v>38</v>
      </c>
      <c r="C6" s="18">
        <v>2</v>
      </c>
      <c r="D6" s="18">
        <v>2</v>
      </c>
      <c r="E6" s="18">
        <v>2</v>
      </c>
      <c r="F6" s="18">
        <v>0</v>
      </c>
      <c r="G6" s="18">
        <v>1</v>
      </c>
      <c r="H6" s="18">
        <v>1</v>
      </c>
    </row>
    <row r="7" spans="1:8" x14ac:dyDescent="0.2">
      <c r="A7" s="14">
        <v>4</v>
      </c>
      <c r="B7" s="17" t="s">
        <v>40</v>
      </c>
      <c r="C7" s="18">
        <v>0</v>
      </c>
      <c r="D7" s="20">
        <v>0</v>
      </c>
      <c r="E7" s="20">
        <v>0</v>
      </c>
      <c r="F7" s="20">
        <v>0</v>
      </c>
      <c r="G7" s="18"/>
      <c r="H7" s="18"/>
    </row>
    <row r="8" spans="1:8" x14ac:dyDescent="0.2">
      <c r="A8" s="14">
        <v>5</v>
      </c>
      <c r="B8" s="17" t="s">
        <v>42</v>
      </c>
      <c r="C8" s="18">
        <v>0</v>
      </c>
      <c r="D8" s="18">
        <v>0</v>
      </c>
      <c r="E8" s="18">
        <v>0</v>
      </c>
      <c r="F8" s="18">
        <v>0</v>
      </c>
      <c r="G8" s="18"/>
      <c r="H8" s="18"/>
    </row>
    <row r="9" spans="1:8" x14ac:dyDescent="0.2">
      <c r="A9" s="14">
        <v>6</v>
      </c>
      <c r="B9" s="17" t="s">
        <v>43</v>
      </c>
      <c r="C9" s="18">
        <v>0</v>
      </c>
      <c r="D9" s="18">
        <v>0</v>
      </c>
      <c r="E9" s="18">
        <v>0</v>
      </c>
      <c r="F9" s="18">
        <v>0</v>
      </c>
      <c r="G9" s="18"/>
      <c r="H9" s="18"/>
    </row>
    <row r="10" spans="1:8" ht="11.5" customHeight="1" x14ac:dyDescent="0.2">
      <c r="A10" s="9" t="s">
        <v>44</v>
      </c>
      <c r="B10" s="141" t="s">
        <v>36</v>
      </c>
      <c r="C10" s="142"/>
      <c r="D10" s="142"/>
      <c r="E10" s="142"/>
      <c r="F10" s="142"/>
      <c r="G10" s="142"/>
      <c r="H10" s="143"/>
    </row>
    <row r="11" spans="1:8" x14ac:dyDescent="0.2">
      <c r="A11" s="14">
        <v>1</v>
      </c>
      <c r="B11" s="21" t="s">
        <v>35</v>
      </c>
      <c r="C11" s="18"/>
      <c r="D11" s="18"/>
      <c r="E11" s="18"/>
      <c r="F11" s="18"/>
      <c r="G11" s="18"/>
      <c r="H11" s="18"/>
    </row>
    <row r="12" spans="1:8" x14ac:dyDescent="0.2">
      <c r="A12" s="14">
        <v>2</v>
      </c>
      <c r="B12" s="17" t="s">
        <v>37</v>
      </c>
      <c r="C12" s="18"/>
      <c r="D12" s="18"/>
      <c r="E12" s="18"/>
      <c r="F12" s="18"/>
      <c r="G12" s="18"/>
      <c r="H12" s="18"/>
    </row>
    <row r="13" spans="1:8" x14ac:dyDescent="0.2">
      <c r="A13" s="14">
        <v>3</v>
      </c>
      <c r="B13" s="17" t="s">
        <v>38</v>
      </c>
      <c r="C13" s="18"/>
      <c r="D13" s="18"/>
      <c r="E13" s="18"/>
      <c r="F13" s="18"/>
      <c r="G13" s="18"/>
      <c r="H13" s="18"/>
    </row>
    <row r="14" spans="1:8" x14ac:dyDescent="0.2">
      <c r="A14" s="14">
        <v>4</v>
      </c>
      <c r="B14" s="17" t="s">
        <v>40</v>
      </c>
      <c r="C14" s="18"/>
      <c r="D14" s="18"/>
      <c r="E14" s="18"/>
      <c r="F14" s="18"/>
      <c r="G14" s="18"/>
      <c r="H14" s="18"/>
    </row>
    <row r="15" spans="1:8" x14ac:dyDescent="0.2">
      <c r="A15" s="14">
        <v>5</v>
      </c>
      <c r="B15" s="17" t="s">
        <v>42</v>
      </c>
      <c r="C15" s="18"/>
      <c r="D15" s="18"/>
      <c r="E15" s="18"/>
      <c r="F15" s="18"/>
      <c r="G15" s="18"/>
      <c r="H15" s="18"/>
    </row>
    <row r="16" spans="1:8" s="16" customFormat="1" x14ac:dyDescent="0.2">
      <c r="A16" s="14">
        <v>6</v>
      </c>
      <c r="B16" s="17" t="s">
        <v>43</v>
      </c>
      <c r="C16" s="22"/>
      <c r="D16" s="22"/>
      <c r="E16" s="22"/>
      <c r="F16" s="22"/>
      <c r="G16" s="22"/>
      <c r="H16" s="22"/>
    </row>
    <row r="17" spans="1:8" s="16" customFormat="1" ht="11.5" customHeight="1" x14ac:dyDescent="0.2">
      <c r="A17" s="9" t="s">
        <v>45</v>
      </c>
      <c r="B17" s="141" t="s">
        <v>49</v>
      </c>
      <c r="C17" s="142"/>
      <c r="D17" s="142"/>
      <c r="E17" s="142"/>
      <c r="F17" s="142"/>
      <c r="G17" s="142"/>
      <c r="H17" s="143"/>
    </row>
    <row r="18" spans="1:8" s="16" customFormat="1" x14ac:dyDescent="0.2">
      <c r="A18" s="14">
        <v>1</v>
      </c>
      <c r="B18" s="17" t="s">
        <v>47</v>
      </c>
      <c r="C18" s="22">
        <v>2</v>
      </c>
      <c r="D18" s="22">
        <v>2</v>
      </c>
      <c r="E18" s="22"/>
      <c r="F18" s="22"/>
      <c r="G18" s="22"/>
      <c r="H18" s="22"/>
    </row>
    <row r="19" spans="1:8" s="16" customFormat="1" x14ac:dyDescent="0.2">
      <c r="A19" s="14">
        <v>2</v>
      </c>
      <c r="B19" s="17" t="s">
        <v>46</v>
      </c>
      <c r="C19" s="22"/>
      <c r="D19" s="22"/>
      <c r="E19" s="22"/>
      <c r="F19" s="22"/>
      <c r="G19" s="22"/>
      <c r="H19" s="22"/>
    </row>
    <row r="20" spans="1:8" s="16" customFormat="1" x14ac:dyDescent="0.2">
      <c r="A20" s="23"/>
      <c r="B20" s="58"/>
      <c r="C20" s="24"/>
      <c r="D20" s="24"/>
      <c r="E20" s="24"/>
      <c r="F20" s="24"/>
      <c r="G20" s="24"/>
    </row>
    <row r="21" spans="1:8" ht="11.5" customHeight="1" x14ac:dyDescent="0.2">
      <c r="A21" s="135" t="s">
        <v>30</v>
      </c>
      <c r="B21" s="135" t="s">
        <v>0</v>
      </c>
      <c r="C21" s="144" t="s">
        <v>27</v>
      </c>
      <c r="D21" s="144"/>
      <c r="E21" s="144"/>
      <c r="F21" s="144"/>
      <c r="G21" s="19"/>
    </row>
    <row r="22" spans="1:8" ht="26" x14ac:dyDescent="0.2">
      <c r="A22" s="135"/>
      <c r="B22" s="135"/>
      <c r="C22" s="10" t="s">
        <v>24</v>
      </c>
      <c r="D22" s="10" t="s">
        <v>25</v>
      </c>
      <c r="E22" s="13" t="s">
        <v>26</v>
      </c>
      <c r="F22" s="10" t="s">
        <v>131</v>
      </c>
      <c r="G22" s="19"/>
    </row>
    <row r="23" spans="1:8" ht="39" x14ac:dyDescent="0.2">
      <c r="A23" s="14">
        <v>1</v>
      </c>
      <c r="B23" s="25" t="s">
        <v>34</v>
      </c>
      <c r="C23" s="18"/>
      <c r="D23" s="18"/>
      <c r="E23" s="18"/>
      <c r="F23" s="18"/>
    </row>
    <row r="24" spans="1:8" x14ac:dyDescent="0.2">
      <c r="A24" s="14">
        <v>2</v>
      </c>
      <c r="B24" s="17" t="s">
        <v>59</v>
      </c>
      <c r="C24" s="18">
        <v>5</v>
      </c>
      <c r="D24" s="18">
        <v>5</v>
      </c>
      <c r="E24" s="18"/>
      <c r="F24" s="18">
        <v>42</v>
      </c>
    </row>
    <row r="25" spans="1:8" x14ac:dyDescent="0.2">
      <c r="A25" s="14">
        <v>3</v>
      </c>
      <c r="B25" s="17" t="s">
        <v>60</v>
      </c>
      <c r="C25" s="18"/>
      <c r="D25" s="18"/>
      <c r="E25" s="18"/>
      <c r="F25" s="18"/>
    </row>
    <row r="26" spans="1:8" x14ac:dyDescent="0.2">
      <c r="A26" s="14">
        <v>4</v>
      </c>
      <c r="B26" s="18" t="s">
        <v>130</v>
      </c>
      <c r="C26" s="18">
        <v>3</v>
      </c>
      <c r="D26" s="18">
        <v>3</v>
      </c>
      <c r="E26" s="18"/>
      <c r="F26" s="18"/>
    </row>
    <row r="27" spans="1:8" ht="13" x14ac:dyDescent="0.2">
      <c r="A27" s="14">
        <v>5</v>
      </c>
      <c r="B27" s="25" t="s">
        <v>32</v>
      </c>
      <c r="C27" s="18"/>
      <c r="D27" s="18"/>
      <c r="E27" s="18"/>
      <c r="F27" s="18"/>
    </row>
    <row r="28" spans="1:8" ht="13" x14ac:dyDescent="0.2">
      <c r="A28" s="14">
        <v>6</v>
      </c>
      <c r="B28" s="25" t="s">
        <v>33</v>
      </c>
      <c r="C28" s="18">
        <v>2</v>
      </c>
      <c r="D28" s="18">
        <v>2</v>
      </c>
      <c r="E28" s="18"/>
      <c r="F28" s="18"/>
    </row>
    <row r="29" spans="1:8" x14ac:dyDescent="0.2">
      <c r="A29" s="14">
        <v>7</v>
      </c>
      <c r="B29" s="17" t="s">
        <v>54</v>
      </c>
      <c r="C29" s="18">
        <v>9</v>
      </c>
      <c r="D29" s="18">
        <v>9</v>
      </c>
      <c r="E29" s="18"/>
      <c r="F29" s="18"/>
    </row>
    <row r="30" spans="1:8" x14ac:dyDescent="0.2">
      <c r="A30" s="14">
        <v>8</v>
      </c>
      <c r="B30" s="17" t="s">
        <v>28</v>
      </c>
      <c r="C30" s="18">
        <v>1</v>
      </c>
      <c r="D30" s="18">
        <v>1</v>
      </c>
      <c r="E30" s="18"/>
      <c r="F30" s="18"/>
    </row>
    <row r="31" spans="1:8" x14ac:dyDescent="0.2">
      <c r="A31" s="14">
        <v>9</v>
      </c>
      <c r="B31" s="17" t="s">
        <v>29</v>
      </c>
      <c r="C31" s="18">
        <v>1</v>
      </c>
      <c r="D31" s="18">
        <v>1</v>
      </c>
      <c r="E31" s="18"/>
      <c r="F31" s="18"/>
    </row>
    <row r="32" spans="1:8" x14ac:dyDescent="0.2">
      <c r="A32" s="14">
        <v>10</v>
      </c>
      <c r="B32" s="18" t="s">
        <v>51</v>
      </c>
      <c r="C32" s="18">
        <v>5</v>
      </c>
      <c r="D32" s="18">
        <v>5</v>
      </c>
      <c r="E32" s="18"/>
      <c r="F32" s="18">
        <v>150</v>
      </c>
    </row>
    <row r="33" spans="1:18" x14ac:dyDescent="0.2">
      <c r="A33" s="14">
        <v>11</v>
      </c>
      <c r="B33" s="18" t="s">
        <v>52</v>
      </c>
      <c r="C33" s="18">
        <v>4</v>
      </c>
      <c r="D33" s="18">
        <v>4</v>
      </c>
      <c r="E33" s="18"/>
      <c r="F33" s="18">
        <v>124</v>
      </c>
    </row>
    <row r="34" spans="1:18" x14ac:dyDescent="0.2">
      <c r="A34" s="14">
        <v>12</v>
      </c>
      <c r="B34" s="18" t="s">
        <v>9</v>
      </c>
      <c r="C34" s="18">
        <v>16</v>
      </c>
      <c r="D34" s="18">
        <v>16</v>
      </c>
      <c r="E34" s="18"/>
      <c r="F34" s="18">
        <v>150</v>
      </c>
    </row>
    <row r="35" spans="1:18" x14ac:dyDescent="0.2">
      <c r="A35" s="14">
        <v>13</v>
      </c>
      <c r="B35" s="18" t="s">
        <v>10</v>
      </c>
      <c r="C35" s="18">
        <v>41</v>
      </c>
      <c r="D35" s="18">
        <v>41</v>
      </c>
      <c r="E35" s="18"/>
      <c r="F35" s="18">
        <v>430</v>
      </c>
    </row>
    <row r="36" spans="1:18" x14ac:dyDescent="0.2">
      <c r="A36" s="14">
        <v>14</v>
      </c>
      <c r="B36" s="18" t="s">
        <v>53</v>
      </c>
      <c r="C36" s="94" t="s">
        <v>544</v>
      </c>
      <c r="D36" s="94" t="s">
        <v>545</v>
      </c>
      <c r="E36" s="18"/>
      <c r="F36" s="18"/>
    </row>
    <row r="37" spans="1:18" s="26" customFormat="1" ht="13" x14ac:dyDescent="0.2">
      <c r="A37" s="14">
        <v>15</v>
      </c>
      <c r="B37" s="25" t="s">
        <v>55</v>
      </c>
      <c r="C37" s="18"/>
      <c r="D37" s="18"/>
      <c r="E37" s="18"/>
      <c r="F37" s="18"/>
    </row>
    <row r="38" spans="1:18" s="26" customFormat="1" x14ac:dyDescent="0.2">
      <c r="A38" s="14">
        <v>16</v>
      </c>
      <c r="B38" s="17" t="s">
        <v>56</v>
      </c>
      <c r="C38" s="18">
        <v>8</v>
      </c>
      <c r="D38" s="18">
        <v>8</v>
      </c>
      <c r="E38" s="18">
        <v>2</v>
      </c>
      <c r="F38" s="18">
        <v>46</v>
      </c>
    </row>
    <row r="39" spans="1:18" s="24" customFormat="1" ht="26" x14ac:dyDescent="0.2">
      <c r="A39" s="14">
        <v>17</v>
      </c>
      <c r="B39" s="27" t="s">
        <v>57</v>
      </c>
      <c r="C39" s="22"/>
      <c r="D39" s="22"/>
      <c r="E39" s="22"/>
      <c r="F39" s="22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1:18" s="26" customFormat="1" x14ac:dyDescent="0.2">
      <c r="A40" s="1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1:18" s="26" customFormat="1" x14ac:dyDescent="0.2">
      <c r="A41" s="1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1:18" s="26" customFormat="1" x14ac:dyDescent="0.2">
      <c r="A42" s="1"/>
      <c r="B42" s="3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26" customFormat="1" x14ac:dyDescent="0.2">
      <c r="A43" s="1"/>
      <c r="B43" s="3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26" customFormat="1" x14ac:dyDescent="0.2">
      <c r="A44" s="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</row>
    <row r="45" spans="1:18" s="26" customFormat="1" x14ac:dyDescent="0.2">
      <c r="A45" s="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</row>
    <row r="46" spans="1:18" s="26" customFormat="1" x14ac:dyDescent="0.2">
      <c r="A46" s="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</row>
    <row r="47" spans="1:18" s="26" customFormat="1" x14ac:dyDescent="0.2">
      <c r="A47" s="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</row>
    <row r="48" spans="1:18" s="26" customFormat="1" x14ac:dyDescent="0.2">
      <c r="A48" s="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</row>
    <row r="49" spans="1:18" s="26" customFormat="1" x14ac:dyDescent="0.2">
      <c r="A49" s="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</row>
    <row r="50" spans="1:18" s="26" customFormat="1" x14ac:dyDescent="0.2">
      <c r="A50" s="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</row>
  </sheetData>
  <mergeCells count="9">
    <mergeCell ref="A1:A2"/>
    <mergeCell ref="A21:A22"/>
    <mergeCell ref="B21:B22"/>
    <mergeCell ref="C1:H1"/>
    <mergeCell ref="B3:H3"/>
    <mergeCell ref="B10:H10"/>
    <mergeCell ref="B17:H17"/>
    <mergeCell ref="C21:F21"/>
    <mergeCell ref="B1:B2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9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40" sqref="H40"/>
    </sheetView>
  </sheetViews>
  <sheetFormatPr baseColWidth="10" defaultColWidth="18.1640625" defaultRowHeight="15" x14ac:dyDescent="0.2"/>
  <cols>
    <col min="1" max="1" width="6" style="32" bestFit="1" customWidth="1"/>
    <col min="2" max="2" width="27.83203125" bestFit="1" customWidth="1"/>
    <col min="3" max="3" width="14" customWidth="1"/>
    <col min="4" max="4" width="13" customWidth="1"/>
    <col min="5" max="5" width="16.5" customWidth="1"/>
    <col min="6" max="6" width="10.5" bestFit="1" customWidth="1"/>
    <col min="7" max="7" width="14.6640625" bestFit="1" customWidth="1"/>
    <col min="8" max="8" width="13.5" customWidth="1"/>
    <col min="9" max="9" width="12.33203125" customWidth="1"/>
    <col min="10" max="10" width="17" customWidth="1"/>
    <col min="11" max="12" width="13.5" customWidth="1"/>
  </cols>
  <sheetData>
    <row r="1" spans="1:12" s="33" customFormat="1" ht="16" x14ac:dyDescent="0.2">
      <c r="A1" s="145" t="s">
        <v>30</v>
      </c>
      <c r="B1" s="145" t="s">
        <v>21</v>
      </c>
      <c r="C1" s="147" t="s">
        <v>132</v>
      </c>
      <c r="D1" s="147"/>
      <c r="E1" s="147"/>
      <c r="F1" s="147"/>
      <c r="G1" s="147"/>
      <c r="H1" s="147"/>
      <c r="I1" s="147"/>
      <c r="J1" s="147"/>
      <c r="K1" s="147"/>
      <c r="L1" s="147"/>
    </row>
    <row r="2" spans="1:12" s="33" customFormat="1" x14ac:dyDescent="0.2">
      <c r="A2" s="145"/>
      <c r="B2" s="145"/>
      <c r="C2" s="150" t="s">
        <v>12</v>
      </c>
      <c r="D2" s="150"/>
      <c r="E2" s="150"/>
      <c r="F2" s="150"/>
      <c r="G2" s="150"/>
      <c r="H2" s="151" t="s">
        <v>11</v>
      </c>
      <c r="I2" s="151"/>
      <c r="J2" s="151"/>
      <c r="K2" s="151"/>
      <c r="L2" s="151"/>
    </row>
    <row r="3" spans="1:12" s="33" customFormat="1" x14ac:dyDescent="0.2">
      <c r="A3" s="145"/>
      <c r="B3" s="145"/>
      <c r="C3" s="148" t="s">
        <v>1</v>
      </c>
      <c r="D3" s="148"/>
      <c r="E3" s="146" t="s">
        <v>61</v>
      </c>
      <c r="F3" s="148" t="s">
        <v>95</v>
      </c>
      <c r="G3" s="148"/>
      <c r="H3" s="152" t="s">
        <v>1</v>
      </c>
      <c r="I3" s="152"/>
      <c r="J3" s="149" t="s">
        <v>61</v>
      </c>
      <c r="K3" s="152" t="s">
        <v>96</v>
      </c>
      <c r="L3" s="152"/>
    </row>
    <row r="4" spans="1:12" s="33" customFormat="1" ht="16" x14ac:dyDescent="0.2">
      <c r="A4" s="145"/>
      <c r="B4" s="145"/>
      <c r="C4" s="5" t="s">
        <v>2</v>
      </c>
      <c r="D4" s="5" t="s">
        <v>22</v>
      </c>
      <c r="E4" s="146"/>
      <c r="F4" s="5" t="s">
        <v>2</v>
      </c>
      <c r="G4" s="4" t="s">
        <v>23</v>
      </c>
      <c r="H4" s="7" t="s">
        <v>2</v>
      </c>
      <c r="I4" s="7" t="s">
        <v>22</v>
      </c>
      <c r="J4" s="149"/>
      <c r="K4" s="7" t="s">
        <v>2</v>
      </c>
      <c r="L4" s="6" t="s">
        <v>23</v>
      </c>
    </row>
    <row r="5" spans="1:12" ht="16" x14ac:dyDescent="0.2">
      <c r="A5" s="35">
        <v>1</v>
      </c>
      <c r="B5" s="3" t="s">
        <v>62</v>
      </c>
      <c r="C5" s="2">
        <v>405</v>
      </c>
      <c r="D5" s="2">
        <v>312</v>
      </c>
      <c r="E5" s="2"/>
      <c r="F5" s="2">
        <v>332</v>
      </c>
      <c r="G5" s="2">
        <v>332</v>
      </c>
      <c r="H5" s="37"/>
      <c r="I5" s="37"/>
      <c r="J5" s="37"/>
      <c r="K5" s="37">
        <v>19</v>
      </c>
      <c r="L5" s="37">
        <v>19</v>
      </c>
    </row>
    <row r="6" spans="1:12" ht="16" x14ac:dyDescent="0.2">
      <c r="A6" s="35">
        <v>2</v>
      </c>
      <c r="B6" s="3" t="s">
        <v>63</v>
      </c>
      <c r="C6" s="2">
        <v>382</v>
      </c>
      <c r="D6" s="2">
        <v>273</v>
      </c>
      <c r="E6" s="2"/>
      <c r="H6" s="37"/>
      <c r="I6" s="37"/>
      <c r="J6" s="37"/>
      <c r="K6" s="37"/>
      <c r="L6" s="37"/>
    </row>
    <row r="7" spans="1:12" ht="16" x14ac:dyDescent="0.2">
      <c r="A7" s="35">
        <v>3</v>
      </c>
      <c r="B7" s="3" t="s">
        <v>3</v>
      </c>
      <c r="C7" s="2">
        <v>563</v>
      </c>
      <c r="D7" s="2">
        <v>408</v>
      </c>
      <c r="E7" s="2"/>
      <c r="F7" s="2">
        <v>251</v>
      </c>
      <c r="G7" s="2">
        <v>251</v>
      </c>
      <c r="H7" s="37"/>
      <c r="I7" s="37"/>
      <c r="J7" s="37"/>
      <c r="K7" s="37">
        <v>25</v>
      </c>
      <c r="L7" s="37">
        <v>25</v>
      </c>
    </row>
    <row r="8" spans="1:12" ht="16" x14ac:dyDescent="0.2">
      <c r="A8" s="35">
        <v>4</v>
      </c>
      <c r="B8" s="3" t="s">
        <v>13</v>
      </c>
      <c r="C8" s="2">
        <v>93</v>
      </c>
      <c r="D8" s="2">
        <v>48</v>
      </c>
      <c r="E8" s="2"/>
      <c r="F8" s="2">
        <v>90</v>
      </c>
      <c r="G8" s="2">
        <v>90</v>
      </c>
      <c r="H8" s="37"/>
      <c r="I8" s="37"/>
      <c r="J8" s="37"/>
      <c r="K8" s="37">
        <v>10</v>
      </c>
      <c r="L8" s="37">
        <v>10</v>
      </c>
    </row>
    <row r="9" spans="1:12" ht="16" x14ac:dyDescent="0.2">
      <c r="A9" s="35">
        <v>5</v>
      </c>
      <c r="B9" s="3" t="s">
        <v>64</v>
      </c>
      <c r="C9" s="2">
        <v>192</v>
      </c>
      <c r="D9" s="2">
        <v>181</v>
      </c>
      <c r="E9" s="2"/>
      <c r="F9" s="2">
        <v>35</v>
      </c>
      <c r="G9" s="2">
        <v>30</v>
      </c>
      <c r="H9" s="37"/>
      <c r="I9" s="37"/>
      <c r="J9" s="37"/>
      <c r="K9" s="37">
        <v>8</v>
      </c>
      <c r="L9" s="37">
        <v>8</v>
      </c>
    </row>
    <row r="10" spans="1:12" ht="16" x14ac:dyDescent="0.2">
      <c r="A10" s="35">
        <v>6</v>
      </c>
      <c r="B10" s="3" t="s">
        <v>65</v>
      </c>
      <c r="C10" s="2"/>
      <c r="D10" s="2"/>
      <c r="E10" s="2"/>
      <c r="F10" s="2"/>
      <c r="G10" s="2"/>
      <c r="H10" s="37"/>
      <c r="I10" s="37"/>
      <c r="J10" s="37"/>
      <c r="K10" s="37"/>
      <c r="L10" s="37"/>
    </row>
    <row r="11" spans="1:12" ht="16" x14ac:dyDescent="0.2">
      <c r="A11" s="35">
        <v>7</v>
      </c>
      <c r="B11" s="3" t="s">
        <v>66</v>
      </c>
      <c r="C11" s="2">
        <f>SUM(C12:C23)</f>
        <v>165</v>
      </c>
      <c r="D11" s="2">
        <f t="shared" ref="D11:G11" si="0">SUM(D12:D23)</f>
        <v>164</v>
      </c>
      <c r="E11" s="2">
        <f t="shared" si="0"/>
        <v>0</v>
      </c>
      <c r="F11" s="2">
        <f t="shared" si="0"/>
        <v>20</v>
      </c>
      <c r="G11" s="2">
        <f t="shared" si="0"/>
        <v>13</v>
      </c>
      <c r="H11" s="2">
        <f t="shared" ref="H11" si="1">SUM(H12:H23)</f>
        <v>0</v>
      </c>
      <c r="I11" s="2">
        <f t="shared" ref="I11" si="2">SUM(I12:I23)</f>
        <v>0</v>
      </c>
      <c r="J11" s="2">
        <f t="shared" ref="J11" si="3">SUM(J12:J23)</f>
        <v>0</v>
      </c>
      <c r="K11" s="2">
        <f t="shared" ref="K11" si="4">SUM(K12:K23)</f>
        <v>0</v>
      </c>
      <c r="L11" s="2">
        <f t="shared" ref="L11" si="5">SUM(L12:L23)</f>
        <v>0</v>
      </c>
    </row>
    <row r="12" spans="1:12" ht="16" x14ac:dyDescent="0.2">
      <c r="A12" s="35" t="s">
        <v>67</v>
      </c>
      <c r="B12" s="34" t="s">
        <v>14</v>
      </c>
      <c r="C12" s="2">
        <v>16</v>
      </c>
      <c r="D12" s="2">
        <v>16</v>
      </c>
      <c r="E12" s="2"/>
      <c r="F12" s="2">
        <v>0</v>
      </c>
      <c r="G12" s="2">
        <v>1</v>
      </c>
      <c r="H12" s="37"/>
      <c r="I12" s="37"/>
      <c r="J12" s="37"/>
      <c r="K12" s="37"/>
      <c r="L12" s="37"/>
    </row>
    <row r="13" spans="1:12" ht="16" x14ac:dyDescent="0.2">
      <c r="A13" s="35" t="s">
        <v>68</v>
      </c>
      <c r="B13" s="34" t="s">
        <v>4</v>
      </c>
      <c r="C13" s="2">
        <v>19</v>
      </c>
      <c r="D13" s="2">
        <v>19</v>
      </c>
      <c r="E13" s="2"/>
      <c r="F13" s="2">
        <v>3</v>
      </c>
      <c r="G13" s="2">
        <v>2</v>
      </c>
      <c r="H13" s="37"/>
      <c r="I13" s="37"/>
      <c r="J13" s="37"/>
      <c r="K13" s="37"/>
      <c r="L13" s="37"/>
    </row>
    <row r="14" spans="1:12" ht="16" x14ac:dyDescent="0.2">
      <c r="A14" s="35" t="s">
        <v>69</v>
      </c>
      <c r="B14" s="34" t="s">
        <v>5</v>
      </c>
      <c r="C14" s="2">
        <v>15</v>
      </c>
      <c r="D14" s="2">
        <v>15</v>
      </c>
      <c r="E14" s="2"/>
      <c r="F14" s="2">
        <v>2</v>
      </c>
      <c r="G14" s="2">
        <v>2</v>
      </c>
      <c r="H14" s="37"/>
      <c r="I14" s="37"/>
      <c r="J14" s="37"/>
      <c r="K14" s="37"/>
      <c r="L14" s="37"/>
    </row>
    <row r="15" spans="1:12" ht="16" x14ac:dyDescent="0.2">
      <c r="A15" s="35" t="s">
        <v>70</v>
      </c>
      <c r="B15" s="34" t="s">
        <v>15</v>
      </c>
      <c r="C15" s="2">
        <v>16</v>
      </c>
      <c r="D15" s="2">
        <v>16</v>
      </c>
      <c r="E15" s="2"/>
      <c r="F15" s="2">
        <v>1</v>
      </c>
      <c r="G15" s="2">
        <v>0</v>
      </c>
      <c r="H15" s="37"/>
      <c r="I15" s="37"/>
      <c r="J15" s="37"/>
      <c r="K15" s="37"/>
      <c r="L15" s="37"/>
    </row>
    <row r="16" spans="1:12" ht="16" x14ac:dyDescent="0.2">
      <c r="A16" s="35" t="s">
        <v>71</v>
      </c>
      <c r="B16" s="34" t="s">
        <v>6</v>
      </c>
      <c r="C16" s="2">
        <v>23</v>
      </c>
      <c r="D16" s="2">
        <v>23</v>
      </c>
      <c r="E16" s="2"/>
      <c r="F16" s="2">
        <v>7</v>
      </c>
      <c r="G16" s="2">
        <v>5</v>
      </c>
      <c r="H16" s="37"/>
      <c r="I16" s="37"/>
      <c r="J16" s="37"/>
      <c r="K16" s="37"/>
      <c r="L16" s="37"/>
    </row>
    <row r="17" spans="1:12" ht="16" x14ac:dyDescent="0.2">
      <c r="A17" s="35" t="s">
        <v>72</v>
      </c>
      <c r="B17" s="34" t="s">
        <v>16</v>
      </c>
      <c r="C17" s="2">
        <v>10</v>
      </c>
      <c r="D17" s="2">
        <v>10</v>
      </c>
      <c r="E17" s="2"/>
      <c r="F17" s="2">
        <v>3</v>
      </c>
      <c r="G17" s="2">
        <v>2</v>
      </c>
      <c r="H17" s="37"/>
      <c r="I17" s="37"/>
      <c r="J17" s="37"/>
      <c r="K17" s="37"/>
      <c r="L17" s="37"/>
    </row>
    <row r="18" spans="1:12" ht="16" x14ac:dyDescent="0.2">
      <c r="A18" s="35" t="s">
        <v>73</v>
      </c>
      <c r="B18" s="34" t="s">
        <v>17</v>
      </c>
      <c r="C18" s="2">
        <v>13</v>
      </c>
      <c r="D18" s="2">
        <v>13</v>
      </c>
      <c r="E18" s="2"/>
      <c r="F18" s="2">
        <v>3</v>
      </c>
      <c r="G18" s="2">
        <v>0</v>
      </c>
      <c r="H18" s="37"/>
      <c r="I18" s="37"/>
      <c r="J18" s="37"/>
      <c r="K18" s="37"/>
      <c r="L18" s="37"/>
    </row>
    <row r="19" spans="1:12" ht="16" x14ac:dyDescent="0.2">
      <c r="A19" s="35" t="s">
        <v>74</v>
      </c>
      <c r="B19" s="34" t="s">
        <v>18</v>
      </c>
      <c r="C19" s="2">
        <v>2</v>
      </c>
      <c r="D19" s="2">
        <v>1</v>
      </c>
      <c r="E19" s="2"/>
      <c r="F19" s="2"/>
      <c r="G19" s="2"/>
      <c r="H19" s="37"/>
      <c r="I19" s="37"/>
      <c r="J19" s="37"/>
      <c r="K19" s="37"/>
      <c r="L19" s="37"/>
    </row>
    <row r="20" spans="1:12" ht="16" x14ac:dyDescent="0.2">
      <c r="A20" s="35" t="s">
        <v>75</v>
      </c>
      <c r="B20" s="34" t="s">
        <v>19</v>
      </c>
      <c r="C20" s="2">
        <v>5</v>
      </c>
      <c r="D20" s="2">
        <v>5</v>
      </c>
      <c r="E20" s="2"/>
      <c r="F20" s="2"/>
      <c r="G20" s="2"/>
      <c r="H20" s="37"/>
      <c r="I20" s="37"/>
      <c r="J20" s="37"/>
      <c r="K20" s="37"/>
      <c r="L20" s="37"/>
    </row>
    <row r="21" spans="1:12" ht="16" x14ac:dyDescent="0.2">
      <c r="A21" s="35" t="s">
        <v>76</v>
      </c>
      <c r="B21" s="34" t="s">
        <v>20</v>
      </c>
      <c r="C21" s="2">
        <v>12</v>
      </c>
      <c r="D21" s="2">
        <v>12</v>
      </c>
      <c r="E21" s="2"/>
      <c r="F21" s="2"/>
      <c r="G21" s="2"/>
      <c r="H21" s="37"/>
      <c r="I21" s="37"/>
      <c r="J21" s="37"/>
      <c r="K21" s="37"/>
      <c r="L21" s="37"/>
    </row>
    <row r="22" spans="1:12" ht="16" x14ac:dyDescent="0.2">
      <c r="A22" s="35" t="s">
        <v>77</v>
      </c>
      <c r="B22" s="34" t="s">
        <v>7</v>
      </c>
      <c r="C22" s="2">
        <v>3</v>
      </c>
      <c r="D22" s="2">
        <v>3</v>
      </c>
      <c r="E22" s="2"/>
      <c r="F22" s="2">
        <v>1</v>
      </c>
      <c r="G22" s="2">
        <v>1</v>
      </c>
      <c r="H22" s="37"/>
      <c r="I22" s="37"/>
      <c r="J22" s="37"/>
      <c r="K22" s="37"/>
      <c r="L22" s="37"/>
    </row>
    <row r="23" spans="1:12" ht="16" x14ac:dyDescent="0.2">
      <c r="A23" s="35" t="s">
        <v>78</v>
      </c>
      <c r="B23" s="34" t="s">
        <v>8</v>
      </c>
      <c r="C23" s="2">
        <v>31</v>
      </c>
      <c r="D23" s="2">
        <v>31</v>
      </c>
      <c r="E23" s="2"/>
      <c r="F23" s="2"/>
      <c r="G23" s="2"/>
      <c r="H23" s="37"/>
      <c r="I23" s="37"/>
      <c r="J23" s="37"/>
      <c r="K23" s="37"/>
      <c r="L23" s="37"/>
    </row>
    <row r="24" spans="1:12" ht="16" x14ac:dyDescent="0.2">
      <c r="A24" s="35">
        <v>8</v>
      </c>
      <c r="B24" s="3" t="s">
        <v>84</v>
      </c>
      <c r="C24" s="2">
        <v>135</v>
      </c>
      <c r="D24" s="2">
        <v>57</v>
      </c>
      <c r="E24" s="2"/>
      <c r="F24" s="2">
        <v>24</v>
      </c>
      <c r="G24" s="2">
        <v>24</v>
      </c>
      <c r="H24" s="37"/>
      <c r="I24" s="37"/>
      <c r="J24" s="37"/>
      <c r="K24" s="37">
        <v>8</v>
      </c>
      <c r="L24" s="37">
        <v>8</v>
      </c>
    </row>
    <row r="25" spans="1:12" ht="16" x14ac:dyDescent="0.2">
      <c r="A25" s="35">
        <v>9</v>
      </c>
      <c r="B25" s="3" t="s">
        <v>85</v>
      </c>
      <c r="C25" s="2"/>
      <c r="D25" s="2"/>
      <c r="E25" s="2"/>
      <c r="F25" s="2"/>
      <c r="G25" s="2"/>
      <c r="H25" s="37"/>
      <c r="I25" s="37"/>
      <c r="J25" s="37"/>
      <c r="K25" s="37"/>
      <c r="L25" s="37"/>
    </row>
    <row r="26" spans="1:12" ht="16" x14ac:dyDescent="0.2">
      <c r="A26" s="35">
        <v>10</v>
      </c>
      <c r="B26" s="3" t="s">
        <v>92</v>
      </c>
      <c r="C26" s="2">
        <v>21</v>
      </c>
      <c r="D26" s="2">
        <v>10</v>
      </c>
      <c r="E26" s="2"/>
      <c r="F26" s="2">
        <v>20</v>
      </c>
      <c r="G26" s="2">
        <v>20</v>
      </c>
      <c r="H26" s="37"/>
      <c r="I26" s="37"/>
      <c r="J26" s="37"/>
      <c r="K26" s="37"/>
      <c r="L26" s="37"/>
    </row>
    <row r="27" spans="1:12" ht="16" x14ac:dyDescent="0.2">
      <c r="A27" s="35">
        <v>11</v>
      </c>
      <c r="B27" s="36" t="s">
        <v>79</v>
      </c>
      <c r="C27" s="2">
        <v>33</v>
      </c>
      <c r="D27" s="2">
        <v>23</v>
      </c>
      <c r="E27" s="2"/>
      <c r="F27" s="2">
        <v>3</v>
      </c>
      <c r="G27" s="2">
        <v>3</v>
      </c>
      <c r="H27" s="37"/>
      <c r="I27" s="37"/>
      <c r="J27" s="37"/>
      <c r="K27" s="37"/>
      <c r="L27" s="37"/>
    </row>
    <row r="28" spans="1:12" ht="16" x14ac:dyDescent="0.2">
      <c r="A28" s="35">
        <v>12</v>
      </c>
      <c r="B28" s="36" t="s">
        <v>88</v>
      </c>
      <c r="C28" s="2"/>
      <c r="D28" s="2"/>
      <c r="E28" s="2"/>
      <c r="F28" s="2">
        <v>3</v>
      </c>
      <c r="G28" s="2">
        <v>3</v>
      </c>
      <c r="H28" s="37"/>
      <c r="I28" s="37"/>
      <c r="J28" s="37"/>
      <c r="K28" s="37"/>
      <c r="L28" s="37"/>
    </row>
    <row r="29" spans="1:12" ht="16" x14ac:dyDescent="0.2">
      <c r="A29" s="35">
        <v>13</v>
      </c>
      <c r="B29" s="36" t="s">
        <v>89</v>
      </c>
      <c r="C29" s="2"/>
      <c r="D29" s="2"/>
      <c r="E29" s="2"/>
      <c r="F29" s="2">
        <v>3</v>
      </c>
      <c r="G29" s="2">
        <v>3</v>
      </c>
      <c r="H29" s="37"/>
      <c r="I29" s="37"/>
      <c r="J29" s="37"/>
      <c r="K29" s="37"/>
      <c r="L29" s="37"/>
    </row>
    <row r="30" spans="1:12" x14ac:dyDescent="0.2">
      <c r="A30" s="35">
        <v>14</v>
      </c>
      <c r="B30" s="37" t="s">
        <v>80</v>
      </c>
      <c r="C30" s="35">
        <v>55</v>
      </c>
      <c r="D30" s="35">
        <v>40</v>
      </c>
      <c r="E30" s="37"/>
      <c r="F30" s="37">
        <v>27</v>
      </c>
      <c r="G30" s="37">
        <v>27</v>
      </c>
      <c r="H30" s="37"/>
      <c r="I30" s="37"/>
      <c r="J30" s="37"/>
      <c r="K30" s="37"/>
      <c r="L30" s="37"/>
    </row>
    <row r="31" spans="1:12" ht="16" x14ac:dyDescent="0.2">
      <c r="A31" s="35">
        <v>15</v>
      </c>
      <c r="B31" s="38" t="s">
        <v>81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 ht="16" x14ac:dyDescent="0.2">
      <c r="A32" s="35">
        <v>16</v>
      </c>
      <c r="B32" s="38" t="s">
        <v>82</v>
      </c>
      <c r="C32" s="35">
        <v>1</v>
      </c>
      <c r="D32" s="35">
        <v>1</v>
      </c>
      <c r="E32" s="37"/>
      <c r="F32" s="37">
        <v>10</v>
      </c>
      <c r="G32" s="37">
        <v>10</v>
      </c>
      <c r="H32" s="37"/>
      <c r="I32" s="37"/>
      <c r="J32" s="37"/>
      <c r="K32" s="37"/>
      <c r="L32" s="37"/>
    </row>
    <row r="33" spans="1:12" ht="16" x14ac:dyDescent="0.2">
      <c r="A33" s="35">
        <v>17</v>
      </c>
      <c r="B33" s="38" t="s">
        <v>83</v>
      </c>
      <c r="C33" s="35"/>
      <c r="D33" s="35"/>
      <c r="E33" s="37"/>
      <c r="F33" s="37">
        <v>32</v>
      </c>
      <c r="G33" s="37">
        <v>32</v>
      </c>
      <c r="H33" s="37"/>
      <c r="I33" s="37"/>
      <c r="J33" s="37"/>
      <c r="K33" s="37"/>
      <c r="L33" s="37"/>
    </row>
    <row r="34" spans="1:12" ht="16" x14ac:dyDescent="0.2">
      <c r="A34" s="35">
        <v>18</v>
      </c>
      <c r="B34" s="38" t="s">
        <v>90</v>
      </c>
      <c r="C34" s="35"/>
      <c r="D34" s="35"/>
      <c r="E34" s="37"/>
      <c r="F34" s="37">
        <v>3</v>
      </c>
      <c r="G34" s="37">
        <v>3</v>
      </c>
      <c r="H34" s="37"/>
      <c r="I34" s="37"/>
      <c r="J34" s="37"/>
      <c r="K34" s="37"/>
      <c r="L34" s="37"/>
    </row>
    <row r="35" spans="1:12" ht="16" x14ac:dyDescent="0.2">
      <c r="A35" s="35">
        <v>19</v>
      </c>
      <c r="B35" s="38" t="s">
        <v>91</v>
      </c>
      <c r="C35" s="35"/>
      <c r="D35" s="35"/>
      <c r="E35" s="37"/>
      <c r="F35" s="37">
        <v>7</v>
      </c>
      <c r="G35" s="37">
        <v>7</v>
      </c>
      <c r="H35" s="37"/>
      <c r="I35" s="37"/>
      <c r="J35" s="37"/>
      <c r="K35" s="37"/>
      <c r="L35" s="37"/>
    </row>
    <row r="36" spans="1:12" ht="16" x14ac:dyDescent="0.2">
      <c r="A36" s="35">
        <v>20</v>
      </c>
      <c r="B36" s="38" t="s">
        <v>93</v>
      </c>
      <c r="C36" s="35"/>
      <c r="D36" s="35"/>
      <c r="E36" s="37"/>
      <c r="F36" s="37"/>
      <c r="G36" s="37"/>
      <c r="H36" s="37"/>
      <c r="I36" s="37"/>
      <c r="J36" s="37"/>
      <c r="K36" s="37"/>
      <c r="L36" s="37"/>
    </row>
    <row r="37" spans="1:12" ht="16" x14ac:dyDescent="0.2">
      <c r="A37" s="35">
        <v>21</v>
      </c>
      <c r="B37" s="38" t="s">
        <v>94</v>
      </c>
      <c r="C37" s="35">
        <v>24</v>
      </c>
      <c r="D37" s="35">
        <v>21</v>
      </c>
      <c r="E37" s="37"/>
      <c r="F37" s="37">
        <v>20</v>
      </c>
      <c r="G37" s="37">
        <v>30</v>
      </c>
      <c r="H37" s="37"/>
      <c r="I37" s="37"/>
      <c r="J37" s="37"/>
      <c r="K37" s="37"/>
      <c r="L37" s="37"/>
    </row>
    <row r="38" spans="1:12" ht="16" x14ac:dyDescent="0.2">
      <c r="A38" s="35">
        <v>22</v>
      </c>
      <c r="B38" s="38" t="s">
        <v>86</v>
      </c>
      <c r="C38" s="35"/>
      <c r="D38" s="35">
        <v>11</v>
      </c>
      <c r="E38" s="37"/>
      <c r="F38" s="37"/>
      <c r="G38" s="37"/>
      <c r="H38" s="37"/>
      <c r="I38" s="37"/>
      <c r="J38" s="37"/>
      <c r="K38" s="37"/>
      <c r="L38" s="37"/>
    </row>
    <row r="39" spans="1:12" ht="16" x14ac:dyDescent="0.2">
      <c r="A39" s="35">
        <v>23</v>
      </c>
      <c r="B39" s="38" t="s">
        <v>87</v>
      </c>
      <c r="C39" s="35"/>
      <c r="D39" s="35">
        <v>12</v>
      </c>
      <c r="E39" s="37"/>
      <c r="F39" s="37"/>
      <c r="G39" s="37"/>
      <c r="H39" s="37"/>
      <c r="I39" s="37"/>
      <c r="J39" s="37"/>
      <c r="K39" s="37"/>
      <c r="L39" s="37"/>
    </row>
  </sheetData>
  <mergeCells count="11">
    <mergeCell ref="A1:A4"/>
    <mergeCell ref="E3:E4"/>
    <mergeCell ref="B1:B4"/>
    <mergeCell ref="C1:L1"/>
    <mergeCell ref="C3:D3"/>
    <mergeCell ref="F3:G3"/>
    <mergeCell ref="J3:J4"/>
    <mergeCell ref="C2:G2"/>
    <mergeCell ref="H2:L2"/>
    <mergeCell ref="H3:I3"/>
    <mergeCell ref="K3:L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26"/>
  <sheetViews>
    <sheetView tabSelected="1" zoomScale="150" zoomScaleNormal="80" workbookViewId="0">
      <pane xSplit="2" ySplit="4" topLeftCell="J240" activePane="bottomRight" state="frozen"/>
      <selection pane="topRight" activeCell="C1" sqref="C1"/>
      <selection pane="bottomLeft" activeCell="A5" sqref="A5"/>
      <selection pane="bottomRight" activeCell="B255" sqref="B255"/>
    </sheetView>
  </sheetViews>
  <sheetFormatPr baseColWidth="10" defaultColWidth="8.6640625" defaultRowHeight="15" x14ac:dyDescent="0.2"/>
  <cols>
    <col min="1" max="1" width="12.1640625" style="55" customWidth="1"/>
    <col min="2" max="2" width="36.1640625" style="55" customWidth="1"/>
    <col min="3" max="3" width="9.33203125" style="55" bestFit="1" customWidth="1"/>
    <col min="4" max="4" width="11.5" style="55" customWidth="1"/>
    <col min="5" max="5" width="8.83203125" style="55" customWidth="1"/>
    <col min="6" max="6" width="9.83203125" style="55" customWidth="1"/>
    <col min="7" max="7" width="8.83203125" style="55" customWidth="1"/>
    <col min="8" max="8" width="7.5" style="55" bestFit="1" customWidth="1"/>
    <col min="9" max="9" width="11.5" style="55" customWidth="1"/>
    <col min="10" max="10" width="10" style="55" customWidth="1"/>
    <col min="11" max="11" width="5.33203125" style="55" hidden="1" customWidth="1"/>
    <col min="12" max="12" width="6" style="55" hidden="1" customWidth="1"/>
    <col min="13" max="13" width="5.5" style="55" hidden="1" customWidth="1"/>
    <col min="14" max="14" width="7" style="55" customWidth="1"/>
    <col min="15" max="15" width="12.6640625" style="55" customWidth="1"/>
    <col min="16" max="16" width="9.5" style="55" customWidth="1"/>
    <col min="17" max="17" width="11.5" style="55" customWidth="1"/>
    <col min="18" max="18" width="12.1640625" style="55" customWidth="1"/>
    <col min="19" max="19" width="9" style="55" customWidth="1"/>
    <col min="20" max="20" width="7.5" style="55" hidden="1" customWidth="1"/>
    <col min="21" max="21" width="6.6640625" style="55" hidden="1" customWidth="1"/>
    <col min="22" max="22" width="13.5" style="55" customWidth="1"/>
    <col min="23" max="23" width="8.5" style="55" customWidth="1"/>
    <col min="24" max="24" width="42.6640625" style="55" customWidth="1"/>
    <col min="25" max="25" width="12.6640625" style="55" customWidth="1"/>
    <col min="26" max="16384" width="8.6640625" style="55"/>
  </cols>
  <sheetData>
    <row r="1" spans="1:24" ht="16.5" customHeight="1" x14ac:dyDescent="0.2">
      <c r="A1" s="172" t="s">
        <v>134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</row>
    <row r="2" spans="1:24" ht="16" x14ac:dyDescent="0.2">
      <c r="A2" s="184" t="s">
        <v>135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6"/>
      <c r="N2" s="176" t="s">
        <v>115</v>
      </c>
      <c r="O2" s="177"/>
      <c r="P2" s="177"/>
      <c r="Q2" s="177"/>
      <c r="R2" s="177"/>
      <c r="S2" s="177"/>
      <c r="T2" s="177"/>
      <c r="U2" s="177"/>
      <c r="V2" s="178"/>
      <c r="W2" s="146" t="s">
        <v>128</v>
      </c>
    </row>
    <row r="3" spans="1:24" ht="57" customHeight="1" x14ac:dyDescent="0.2">
      <c r="A3" s="187" t="s">
        <v>114</v>
      </c>
      <c r="B3" s="187" t="s">
        <v>99</v>
      </c>
      <c r="C3" s="173" t="s">
        <v>118</v>
      </c>
      <c r="D3" s="175"/>
      <c r="E3" s="187" t="s">
        <v>116</v>
      </c>
      <c r="F3" s="187" t="s">
        <v>568</v>
      </c>
      <c r="G3" s="187" t="s">
        <v>476</v>
      </c>
      <c r="H3" s="187" t="s">
        <v>113</v>
      </c>
      <c r="I3" s="187" t="s">
        <v>120</v>
      </c>
      <c r="J3" s="187" t="s">
        <v>117</v>
      </c>
      <c r="K3" s="173" t="s">
        <v>121</v>
      </c>
      <c r="L3" s="174"/>
      <c r="M3" s="175"/>
      <c r="N3" s="179" t="s">
        <v>122</v>
      </c>
      <c r="O3" s="179" t="s">
        <v>123</v>
      </c>
      <c r="P3" s="179" t="s">
        <v>127</v>
      </c>
      <c r="Q3" s="179" t="s">
        <v>126</v>
      </c>
      <c r="R3" s="179" t="s">
        <v>117</v>
      </c>
      <c r="S3" s="181" t="s">
        <v>124</v>
      </c>
      <c r="T3" s="182"/>
      <c r="U3" s="183"/>
      <c r="V3" s="179" t="s">
        <v>125</v>
      </c>
      <c r="W3" s="146"/>
      <c r="X3" s="189" t="s">
        <v>455</v>
      </c>
    </row>
    <row r="4" spans="1:24" ht="48" x14ac:dyDescent="0.2">
      <c r="A4" s="188"/>
      <c r="B4" s="188"/>
      <c r="C4" s="48" t="s">
        <v>119</v>
      </c>
      <c r="D4" s="48" t="s">
        <v>141</v>
      </c>
      <c r="E4" s="188"/>
      <c r="F4" s="188"/>
      <c r="G4" s="188"/>
      <c r="H4" s="188"/>
      <c r="I4" s="188"/>
      <c r="J4" s="188"/>
      <c r="K4" s="49">
        <v>0.05</v>
      </c>
      <c r="L4" s="49">
        <v>0.1</v>
      </c>
      <c r="M4" s="49">
        <v>0.15</v>
      </c>
      <c r="N4" s="180"/>
      <c r="O4" s="180"/>
      <c r="P4" s="180"/>
      <c r="Q4" s="180"/>
      <c r="R4" s="180"/>
      <c r="S4" s="50">
        <v>0.05</v>
      </c>
      <c r="T4" s="50">
        <v>0.1</v>
      </c>
      <c r="U4" s="50">
        <v>0.15</v>
      </c>
      <c r="V4" s="180"/>
      <c r="W4" s="146"/>
      <c r="X4" s="189"/>
    </row>
    <row r="5" spans="1:24" x14ac:dyDescent="0.2">
      <c r="A5" s="166" t="s">
        <v>142</v>
      </c>
      <c r="B5" s="66" t="s">
        <v>190</v>
      </c>
      <c r="C5" s="56">
        <v>30</v>
      </c>
      <c r="D5" s="56">
        <v>30</v>
      </c>
      <c r="E5" s="56">
        <v>15910</v>
      </c>
      <c r="F5" s="56"/>
      <c r="G5" s="56"/>
      <c r="H5" s="56">
        <v>12</v>
      </c>
      <c r="I5" s="56">
        <v>795.5</v>
      </c>
      <c r="J5" s="56">
        <v>0</v>
      </c>
      <c r="K5" s="56"/>
      <c r="L5" s="56"/>
      <c r="M5" s="56"/>
      <c r="N5" s="40">
        <v>30</v>
      </c>
      <c r="O5" s="40">
        <v>16705.5</v>
      </c>
      <c r="P5" s="40">
        <v>12</v>
      </c>
      <c r="Q5" s="52">
        <v>0.05</v>
      </c>
      <c r="R5" s="40">
        <v>0</v>
      </c>
      <c r="S5" s="40"/>
      <c r="T5" s="53"/>
      <c r="U5" s="56"/>
      <c r="V5" s="51">
        <f t="shared" ref="V5:V36" si="0">((N5*(O5+(O5*Q5)+R5))+(S5*5%*O5+T5*10%*O5+U5*15%*O5))*P5/100000</f>
        <v>63.146790000000003</v>
      </c>
      <c r="W5" s="57">
        <f t="shared" ref="W5:W68" si="1">N5-C5</f>
        <v>0</v>
      </c>
    </row>
    <row r="6" spans="1:24" x14ac:dyDescent="0.2">
      <c r="A6" s="168"/>
      <c r="B6" s="66" t="s">
        <v>190</v>
      </c>
      <c r="C6" s="56">
        <v>27</v>
      </c>
      <c r="D6" s="56">
        <v>27</v>
      </c>
      <c r="E6" s="56">
        <v>15185</v>
      </c>
      <c r="F6" s="56"/>
      <c r="G6" s="56"/>
      <c r="H6" s="56">
        <v>12</v>
      </c>
      <c r="I6" s="56">
        <v>759.25</v>
      </c>
      <c r="J6" s="56">
        <v>0</v>
      </c>
      <c r="K6" s="56"/>
      <c r="L6" s="56"/>
      <c r="M6" s="56"/>
      <c r="N6" s="40">
        <v>27</v>
      </c>
      <c r="O6" s="40">
        <v>15944.25</v>
      </c>
      <c r="P6" s="40">
        <v>12</v>
      </c>
      <c r="Q6" s="52">
        <v>0.05</v>
      </c>
      <c r="R6" s="40">
        <v>0</v>
      </c>
      <c r="S6" s="40"/>
      <c r="T6" s="53"/>
      <c r="U6" s="56"/>
      <c r="V6" s="51">
        <f t="shared" si="0"/>
        <v>54.242338500000002</v>
      </c>
      <c r="W6" s="57">
        <f t="shared" si="1"/>
        <v>0</v>
      </c>
    </row>
    <row r="7" spans="1:24" x14ac:dyDescent="0.2">
      <c r="A7" s="168"/>
      <c r="B7" s="66" t="s">
        <v>191</v>
      </c>
      <c r="C7" s="56">
        <v>77</v>
      </c>
      <c r="D7" s="56">
        <v>77</v>
      </c>
      <c r="E7" s="56">
        <v>15910</v>
      </c>
      <c r="F7" s="56"/>
      <c r="G7" s="56"/>
      <c r="H7" s="56">
        <v>12</v>
      </c>
      <c r="I7" s="56">
        <v>795.5</v>
      </c>
      <c r="J7" s="56">
        <v>2170</v>
      </c>
      <c r="K7" s="56"/>
      <c r="L7" s="56"/>
      <c r="M7" s="56"/>
      <c r="N7" s="40">
        <v>77</v>
      </c>
      <c r="O7" s="40">
        <v>16705.5</v>
      </c>
      <c r="P7" s="40">
        <v>12</v>
      </c>
      <c r="Q7" s="52">
        <v>0.05</v>
      </c>
      <c r="R7" s="40">
        <v>2170</v>
      </c>
      <c r="S7" s="40"/>
      <c r="T7" s="53"/>
      <c r="U7" s="56"/>
      <c r="V7" s="51">
        <f t="shared" si="0"/>
        <v>182.12756100000001</v>
      </c>
      <c r="W7" s="57">
        <f t="shared" si="1"/>
        <v>0</v>
      </c>
    </row>
    <row r="8" spans="1:24" x14ac:dyDescent="0.2">
      <c r="A8" s="168"/>
      <c r="B8" s="66" t="s">
        <v>191</v>
      </c>
      <c r="C8" s="56">
        <v>45</v>
      </c>
      <c r="D8" s="56">
        <v>45</v>
      </c>
      <c r="E8" s="56">
        <v>15185</v>
      </c>
      <c r="F8" s="56"/>
      <c r="G8" s="56"/>
      <c r="H8" s="56">
        <v>12</v>
      </c>
      <c r="I8" s="56">
        <v>759.25</v>
      </c>
      <c r="J8" s="56">
        <v>2170</v>
      </c>
      <c r="K8" s="56"/>
      <c r="L8" s="56"/>
      <c r="M8" s="56"/>
      <c r="N8" s="40">
        <v>45</v>
      </c>
      <c r="O8" s="40">
        <v>15944.25</v>
      </c>
      <c r="P8" s="40">
        <v>12</v>
      </c>
      <c r="Q8" s="52">
        <v>0.05</v>
      </c>
      <c r="R8" s="40">
        <v>2170</v>
      </c>
      <c r="S8" s="40"/>
      <c r="T8" s="53"/>
      <c r="U8" s="56"/>
      <c r="V8" s="51">
        <f t="shared" si="0"/>
        <v>102.12189750000002</v>
      </c>
      <c r="W8" s="57">
        <f t="shared" si="1"/>
        <v>0</v>
      </c>
    </row>
    <row r="9" spans="1:24" x14ac:dyDescent="0.2">
      <c r="A9" s="168"/>
      <c r="B9" s="66" t="s">
        <v>192</v>
      </c>
      <c r="C9" s="56">
        <v>46</v>
      </c>
      <c r="D9" s="56">
        <v>46</v>
      </c>
      <c r="E9" s="56">
        <v>15910</v>
      </c>
      <c r="F9" s="56"/>
      <c r="G9" s="56"/>
      <c r="H9" s="56">
        <v>12</v>
      </c>
      <c r="I9" s="56">
        <v>795.5</v>
      </c>
      <c r="J9" s="56">
        <v>4345</v>
      </c>
      <c r="K9" s="56"/>
      <c r="L9" s="56"/>
      <c r="M9" s="56"/>
      <c r="N9" s="40">
        <v>46</v>
      </c>
      <c r="O9" s="40">
        <f t="shared" ref="O9:O56" si="2">E9+I9</f>
        <v>16705.5</v>
      </c>
      <c r="P9" s="40">
        <v>12</v>
      </c>
      <c r="Q9" s="52">
        <v>0.05</v>
      </c>
      <c r="R9" s="40">
        <v>4345</v>
      </c>
      <c r="S9" s="40"/>
      <c r="T9" s="53"/>
      <c r="U9" s="56"/>
      <c r="V9" s="51">
        <f t="shared" si="0"/>
        <v>120.80947800000001</v>
      </c>
      <c r="W9" s="57">
        <f t="shared" si="1"/>
        <v>0</v>
      </c>
    </row>
    <row r="10" spans="1:24" x14ac:dyDescent="0.2">
      <c r="A10" s="168"/>
      <c r="B10" s="66" t="s">
        <v>192</v>
      </c>
      <c r="C10" s="56">
        <v>21</v>
      </c>
      <c r="D10" s="56">
        <v>21</v>
      </c>
      <c r="E10" s="56">
        <v>15185</v>
      </c>
      <c r="F10" s="56"/>
      <c r="G10" s="56"/>
      <c r="H10" s="56">
        <v>12</v>
      </c>
      <c r="I10" s="56">
        <v>759.25</v>
      </c>
      <c r="J10" s="56">
        <v>4345</v>
      </c>
      <c r="K10" s="56"/>
      <c r="L10" s="56"/>
      <c r="M10" s="56"/>
      <c r="N10" s="40">
        <v>21</v>
      </c>
      <c r="O10" s="63">
        <f t="shared" si="2"/>
        <v>15944.25</v>
      </c>
      <c r="P10" s="40">
        <v>12</v>
      </c>
      <c r="Q10" s="52">
        <v>0.05</v>
      </c>
      <c r="R10" s="40">
        <v>4345</v>
      </c>
      <c r="S10" s="40"/>
      <c r="T10" s="53"/>
      <c r="U10" s="56"/>
      <c r="V10" s="51">
        <f t="shared" si="0"/>
        <v>53.13788550000001</v>
      </c>
      <c r="W10" s="57">
        <f t="shared" si="1"/>
        <v>0</v>
      </c>
    </row>
    <row r="11" spans="1:24" x14ac:dyDescent="0.2">
      <c r="A11" s="168"/>
      <c r="B11" s="66" t="s">
        <v>192</v>
      </c>
      <c r="C11" s="56">
        <v>22</v>
      </c>
      <c r="D11" s="56">
        <v>22</v>
      </c>
      <c r="E11" s="56">
        <v>14460</v>
      </c>
      <c r="F11" s="56"/>
      <c r="G11" s="56"/>
      <c r="H11" s="56">
        <v>12</v>
      </c>
      <c r="I11" s="56">
        <v>0</v>
      </c>
      <c r="J11" s="56">
        <v>4345</v>
      </c>
      <c r="K11" s="56"/>
      <c r="L11" s="56"/>
      <c r="M11" s="56"/>
      <c r="N11" s="40">
        <v>22</v>
      </c>
      <c r="O11" s="63">
        <f t="shared" si="2"/>
        <v>14460</v>
      </c>
      <c r="P11" s="40">
        <v>12</v>
      </c>
      <c r="Q11" s="52">
        <v>0.05</v>
      </c>
      <c r="R11" s="40">
        <v>4345</v>
      </c>
      <c r="S11" s="40"/>
      <c r="T11" s="53"/>
      <c r="U11" s="56"/>
      <c r="V11" s="51">
        <f t="shared" si="0"/>
        <v>51.553919999999998</v>
      </c>
      <c r="W11" s="57">
        <f t="shared" si="1"/>
        <v>0</v>
      </c>
    </row>
    <row r="12" spans="1:24" x14ac:dyDescent="0.2">
      <c r="A12" s="168"/>
      <c r="B12" s="67" t="s">
        <v>192</v>
      </c>
      <c r="C12" s="56">
        <v>4</v>
      </c>
      <c r="D12" s="56">
        <v>4</v>
      </c>
      <c r="E12" s="56">
        <v>14460</v>
      </c>
      <c r="F12" s="56"/>
      <c r="G12" s="56"/>
      <c r="H12" s="56">
        <v>12</v>
      </c>
      <c r="I12" s="56">
        <v>0</v>
      </c>
      <c r="J12" s="56">
        <v>4345</v>
      </c>
      <c r="K12" s="56"/>
      <c r="L12" s="56"/>
      <c r="M12" s="56"/>
      <c r="N12" s="40">
        <v>4</v>
      </c>
      <c r="O12" s="63">
        <f t="shared" si="2"/>
        <v>14460</v>
      </c>
      <c r="P12" s="40">
        <v>12</v>
      </c>
      <c r="Q12" s="52">
        <v>0</v>
      </c>
      <c r="R12" s="40">
        <v>4345</v>
      </c>
      <c r="S12" s="40"/>
      <c r="T12" s="53"/>
      <c r="U12" s="56"/>
      <c r="V12" s="51">
        <f t="shared" si="0"/>
        <v>9.0264000000000006</v>
      </c>
      <c r="W12" s="57">
        <f t="shared" si="1"/>
        <v>0</v>
      </c>
    </row>
    <row r="13" spans="1:24" x14ac:dyDescent="0.2">
      <c r="A13" s="167"/>
      <c r="B13" s="66" t="s">
        <v>192</v>
      </c>
      <c r="C13" s="56">
        <v>60</v>
      </c>
      <c r="D13" s="56">
        <v>60</v>
      </c>
      <c r="E13" s="56">
        <v>15185</v>
      </c>
      <c r="F13" s="56"/>
      <c r="G13" s="56"/>
      <c r="H13" s="56">
        <v>12</v>
      </c>
      <c r="I13" s="56">
        <v>759.25</v>
      </c>
      <c r="J13" s="56">
        <v>4345</v>
      </c>
      <c r="K13" s="56"/>
      <c r="L13" s="56"/>
      <c r="M13" s="56"/>
      <c r="N13" s="40">
        <v>60</v>
      </c>
      <c r="O13" s="63">
        <f t="shared" si="2"/>
        <v>15944.25</v>
      </c>
      <c r="P13" s="40">
        <v>12</v>
      </c>
      <c r="Q13" s="52">
        <v>0.05</v>
      </c>
      <c r="R13" s="40">
        <v>4345</v>
      </c>
      <c r="S13" s="40"/>
      <c r="T13" s="53"/>
      <c r="U13" s="56"/>
      <c r="V13" s="51">
        <f t="shared" si="0"/>
        <v>151.82253</v>
      </c>
      <c r="W13" s="57">
        <f t="shared" si="1"/>
        <v>0</v>
      </c>
    </row>
    <row r="14" spans="1:24" s="74" customFormat="1" x14ac:dyDescent="0.2">
      <c r="A14" s="166" t="s">
        <v>143</v>
      </c>
      <c r="B14" s="66" t="s">
        <v>193</v>
      </c>
      <c r="C14" s="65">
        <v>31</v>
      </c>
      <c r="D14" s="65">
        <v>31</v>
      </c>
      <c r="E14" s="65">
        <v>21825</v>
      </c>
      <c r="F14" s="65"/>
      <c r="G14" s="65"/>
      <c r="H14" s="65">
        <v>12</v>
      </c>
      <c r="I14" s="65">
        <v>1091.25</v>
      </c>
      <c r="J14" s="65">
        <v>0</v>
      </c>
      <c r="K14" s="65"/>
      <c r="L14" s="65"/>
      <c r="M14" s="65"/>
      <c r="N14" s="68">
        <v>31</v>
      </c>
      <c r="O14" s="68">
        <f t="shared" si="2"/>
        <v>22916.25</v>
      </c>
      <c r="P14" s="68">
        <v>12</v>
      </c>
      <c r="Q14" s="70">
        <v>0.05</v>
      </c>
      <c r="R14" s="68">
        <v>0</v>
      </c>
      <c r="S14" s="68"/>
      <c r="T14" s="71"/>
      <c r="U14" s="65"/>
      <c r="V14" s="72">
        <f t="shared" si="0"/>
        <v>89.510872500000005</v>
      </c>
      <c r="W14" s="73">
        <f t="shared" si="1"/>
        <v>0</v>
      </c>
    </row>
    <row r="15" spans="1:24" s="74" customFormat="1" x14ac:dyDescent="0.2">
      <c r="A15" s="168"/>
      <c r="B15" s="66" t="s">
        <v>193</v>
      </c>
      <c r="C15" s="65">
        <v>30</v>
      </c>
      <c r="D15" s="65">
        <v>30</v>
      </c>
      <c r="E15" s="65">
        <v>20835</v>
      </c>
      <c r="F15" s="65"/>
      <c r="G15" s="65"/>
      <c r="H15" s="65">
        <v>12</v>
      </c>
      <c r="I15" s="65">
        <v>1041.75</v>
      </c>
      <c r="J15" s="65">
        <v>0</v>
      </c>
      <c r="K15" s="65"/>
      <c r="L15" s="65"/>
      <c r="M15" s="65"/>
      <c r="N15" s="68">
        <v>30</v>
      </c>
      <c r="O15" s="68">
        <f t="shared" si="2"/>
        <v>21876.75</v>
      </c>
      <c r="P15" s="68">
        <v>12</v>
      </c>
      <c r="Q15" s="70">
        <v>0.05</v>
      </c>
      <c r="R15" s="68">
        <v>0</v>
      </c>
      <c r="S15" s="68"/>
      <c r="T15" s="71"/>
      <c r="U15" s="65"/>
      <c r="V15" s="72">
        <f t="shared" si="0"/>
        <v>82.694114999999996</v>
      </c>
      <c r="W15" s="73">
        <f t="shared" si="1"/>
        <v>0</v>
      </c>
    </row>
    <row r="16" spans="1:24" s="74" customFormat="1" x14ac:dyDescent="0.2">
      <c r="A16" s="168"/>
      <c r="B16" s="66" t="s">
        <v>193</v>
      </c>
      <c r="C16" s="65">
        <v>41</v>
      </c>
      <c r="D16" s="65">
        <v>41</v>
      </c>
      <c r="E16" s="65">
        <v>20835</v>
      </c>
      <c r="F16" s="65"/>
      <c r="G16" s="65"/>
      <c r="H16" s="65">
        <v>12</v>
      </c>
      <c r="I16" s="65">
        <v>1041.75</v>
      </c>
      <c r="J16" s="65">
        <v>0</v>
      </c>
      <c r="K16" s="65"/>
      <c r="L16" s="65"/>
      <c r="M16" s="65"/>
      <c r="N16" s="68">
        <v>41</v>
      </c>
      <c r="O16" s="68">
        <f t="shared" si="2"/>
        <v>21876.75</v>
      </c>
      <c r="P16" s="68">
        <v>12</v>
      </c>
      <c r="Q16" s="70">
        <v>0.05</v>
      </c>
      <c r="R16" s="68">
        <v>0</v>
      </c>
      <c r="S16" s="68"/>
      <c r="T16" s="71"/>
      <c r="U16" s="65"/>
      <c r="V16" s="72">
        <f t="shared" si="0"/>
        <v>113.01529050000001</v>
      </c>
      <c r="W16" s="73">
        <f t="shared" si="1"/>
        <v>0</v>
      </c>
    </row>
    <row r="17" spans="1:23" s="74" customFormat="1" x14ac:dyDescent="0.2">
      <c r="A17" s="168"/>
      <c r="B17" s="66" t="s">
        <v>194</v>
      </c>
      <c r="C17" s="65">
        <v>9</v>
      </c>
      <c r="D17" s="65">
        <v>9</v>
      </c>
      <c r="E17" s="65">
        <v>21825</v>
      </c>
      <c r="F17" s="65"/>
      <c r="G17" s="65"/>
      <c r="H17" s="65">
        <v>12</v>
      </c>
      <c r="I17" s="65">
        <v>1091.25</v>
      </c>
      <c r="J17" s="65">
        <v>2975</v>
      </c>
      <c r="K17" s="65"/>
      <c r="L17" s="65"/>
      <c r="M17" s="65"/>
      <c r="N17" s="68">
        <v>9</v>
      </c>
      <c r="O17" s="68">
        <f t="shared" si="2"/>
        <v>22916.25</v>
      </c>
      <c r="P17" s="68">
        <v>12</v>
      </c>
      <c r="Q17" s="70">
        <v>0.05</v>
      </c>
      <c r="R17" s="68">
        <v>2975</v>
      </c>
      <c r="S17" s="68"/>
      <c r="T17" s="71"/>
      <c r="U17" s="65"/>
      <c r="V17" s="72">
        <f t="shared" si="0"/>
        <v>29.200027500000001</v>
      </c>
      <c r="W17" s="73">
        <f t="shared" si="1"/>
        <v>0</v>
      </c>
    </row>
    <row r="18" spans="1:23" s="74" customFormat="1" x14ac:dyDescent="0.2">
      <c r="A18" s="168"/>
      <c r="B18" s="66" t="s">
        <v>194</v>
      </c>
      <c r="C18" s="65">
        <v>18</v>
      </c>
      <c r="D18" s="65">
        <v>18</v>
      </c>
      <c r="E18" s="65">
        <v>20835</v>
      </c>
      <c r="F18" s="65"/>
      <c r="G18" s="65"/>
      <c r="H18" s="65">
        <v>12</v>
      </c>
      <c r="I18" s="65">
        <v>1041.75</v>
      </c>
      <c r="J18" s="65">
        <v>2975</v>
      </c>
      <c r="K18" s="65"/>
      <c r="L18" s="65"/>
      <c r="M18" s="65"/>
      <c r="N18" s="68">
        <v>18</v>
      </c>
      <c r="O18" s="68">
        <f t="shared" si="2"/>
        <v>21876.75</v>
      </c>
      <c r="P18" s="68">
        <v>12</v>
      </c>
      <c r="Q18" s="70">
        <v>0.05</v>
      </c>
      <c r="R18" s="68">
        <v>2975</v>
      </c>
      <c r="S18" s="68"/>
      <c r="T18" s="71"/>
      <c r="U18" s="65"/>
      <c r="V18" s="72">
        <f t="shared" si="0"/>
        <v>56.042469000000004</v>
      </c>
      <c r="W18" s="73">
        <f t="shared" si="1"/>
        <v>0</v>
      </c>
    </row>
    <row r="19" spans="1:23" s="74" customFormat="1" x14ac:dyDescent="0.2">
      <c r="A19" s="168"/>
      <c r="B19" s="66" t="s">
        <v>194</v>
      </c>
      <c r="C19" s="65">
        <v>10</v>
      </c>
      <c r="D19" s="65">
        <v>10</v>
      </c>
      <c r="E19" s="65">
        <v>20835</v>
      </c>
      <c r="F19" s="65"/>
      <c r="G19" s="65"/>
      <c r="H19" s="65">
        <v>12</v>
      </c>
      <c r="I19" s="65">
        <v>1041.75</v>
      </c>
      <c r="J19" s="65">
        <v>2975</v>
      </c>
      <c r="K19" s="65"/>
      <c r="L19" s="65"/>
      <c r="M19" s="65"/>
      <c r="N19" s="68">
        <v>10</v>
      </c>
      <c r="O19" s="68">
        <f t="shared" si="2"/>
        <v>21876.75</v>
      </c>
      <c r="P19" s="68">
        <v>12</v>
      </c>
      <c r="Q19" s="70">
        <v>0.05</v>
      </c>
      <c r="R19" s="68">
        <v>2975</v>
      </c>
      <c r="S19" s="68"/>
      <c r="T19" s="71"/>
      <c r="U19" s="65"/>
      <c r="V19" s="72">
        <f t="shared" si="0"/>
        <v>31.134705</v>
      </c>
      <c r="W19" s="73">
        <f t="shared" si="1"/>
        <v>0</v>
      </c>
    </row>
    <row r="20" spans="1:23" s="74" customFormat="1" x14ac:dyDescent="0.2">
      <c r="A20" s="168"/>
      <c r="B20" s="66" t="s">
        <v>195</v>
      </c>
      <c r="C20" s="65">
        <v>16</v>
      </c>
      <c r="D20" s="65">
        <v>16</v>
      </c>
      <c r="E20" s="65">
        <v>21825</v>
      </c>
      <c r="F20" s="65"/>
      <c r="G20" s="65"/>
      <c r="H20" s="65">
        <v>12</v>
      </c>
      <c r="I20" s="65">
        <v>1091.25</v>
      </c>
      <c r="J20" s="65">
        <v>5955</v>
      </c>
      <c r="K20" s="65"/>
      <c r="L20" s="65"/>
      <c r="M20" s="65"/>
      <c r="N20" s="68">
        <v>16</v>
      </c>
      <c r="O20" s="68">
        <f t="shared" si="2"/>
        <v>22916.25</v>
      </c>
      <c r="P20" s="68">
        <v>12</v>
      </c>
      <c r="Q20" s="70">
        <v>0.05</v>
      </c>
      <c r="R20" s="68">
        <v>5955</v>
      </c>
      <c r="S20" s="68"/>
      <c r="T20" s="71"/>
      <c r="U20" s="65"/>
      <c r="V20" s="72">
        <f t="shared" si="0"/>
        <v>57.632759999999998</v>
      </c>
      <c r="W20" s="73">
        <f t="shared" si="1"/>
        <v>0</v>
      </c>
    </row>
    <row r="21" spans="1:23" s="74" customFormat="1" x14ac:dyDescent="0.2">
      <c r="A21" s="168"/>
      <c r="B21" s="66" t="s">
        <v>195</v>
      </c>
      <c r="C21" s="65">
        <v>37</v>
      </c>
      <c r="D21" s="65">
        <v>37</v>
      </c>
      <c r="E21" s="65">
        <v>20835</v>
      </c>
      <c r="F21" s="65"/>
      <c r="G21" s="65"/>
      <c r="H21" s="65">
        <v>12</v>
      </c>
      <c r="I21" s="65">
        <v>1041.75</v>
      </c>
      <c r="J21" s="65">
        <v>5955</v>
      </c>
      <c r="K21" s="65"/>
      <c r="L21" s="65"/>
      <c r="M21" s="65"/>
      <c r="N21" s="68">
        <v>37</v>
      </c>
      <c r="O21" s="68">
        <f t="shared" si="2"/>
        <v>21876.75</v>
      </c>
      <c r="P21" s="68">
        <v>12</v>
      </c>
      <c r="Q21" s="70">
        <v>0.05</v>
      </c>
      <c r="R21" s="68">
        <v>5955</v>
      </c>
      <c r="S21" s="68"/>
      <c r="T21" s="71"/>
      <c r="U21" s="65"/>
      <c r="V21" s="72">
        <f t="shared" si="0"/>
        <v>128.42960850000003</v>
      </c>
      <c r="W21" s="73">
        <f t="shared" si="1"/>
        <v>0</v>
      </c>
    </row>
    <row r="22" spans="1:23" s="74" customFormat="1" x14ac:dyDescent="0.2">
      <c r="A22" s="168"/>
      <c r="B22" s="66" t="s">
        <v>195</v>
      </c>
      <c r="C22" s="65">
        <v>9</v>
      </c>
      <c r="D22" s="65">
        <v>9</v>
      </c>
      <c r="E22" s="65">
        <v>19845</v>
      </c>
      <c r="F22" s="65"/>
      <c r="G22" s="65"/>
      <c r="H22" s="65">
        <v>12</v>
      </c>
      <c r="I22" s="65">
        <v>0</v>
      </c>
      <c r="J22" s="65">
        <v>5955</v>
      </c>
      <c r="K22" s="65"/>
      <c r="L22" s="65"/>
      <c r="M22" s="65"/>
      <c r="N22" s="68">
        <v>9</v>
      </c>
      <c r="O22" s="68">
        <f t="shared" si="2"/>
        <v>19845</v>
      </c>
      <c r="P22" s="68">
        <v>12</v>
      </c>
      <c r="Q22" s="70">
        <v>0.05</v>
      </c>
      <c r="R22" s="68">
        <v>5955</v>
      </c>
      <c r="S22" s="68"/>
      <c r="T22" s="71"/>
      <c r="U22" s="65"/>
      <c r="V22" s="72">
        <f t="shared" si="0"/>
        <v>28.93563</v>
      </c>
      <c r="W22" s="73">
        <f t="shared" si="1"/>
        <v>0</v>
      </c>
    </row>
    <row r="23" spans="1:23" s="74" customFormat="1" x14ac:dyDescent="0.2">
      <c r="A23" s="168"/>
      <c r="B23" s="67" t="s">
        <v>195</v>
      </c>
      <c r="C23" s="65">
        <v>1</v>
      </c>
      <c r="D23" s="65">
        <v>1</v>
      </c>
      <c r="E23" s="65">
        <v>19845</v>
      </c>
      <c r="F23" s="65"/>
      <c r="G23" s="65"/>
      <c r="H23" s="65">
        <v>12</v>
      </c>
      <c r="I23" s="65">
        <v>0</v>
      </c>
      <c r="J23" s="65">
        <v>5955</v>
      </c>
      <c r="K23" s="65"/>
      <c r="L23" s="65"/>
      <c r="M23" s="65"/>
      <c r="N23" s="68">
        <v>1</v>
      </c>
      <c r="O23" s="68">
        <f t="shared" si="2"/>
        <v>19845</v>
      </c>
      <c r="P23" s="68">
        <v>12</v>
      </c>
      <c r="Q23" s="70">
        <v>0</v>
      </c>
      <c r="R23" s="68">
        <v>5955</v>
      </c>
      <c r="S23" s="68"/>
      <c r="T23" s="71"/>
      <c r="U23" s="65"/>
      <c r="V23" s="72">
        <f t="shared" si="0"/>
        <v>3.0960000000000001</v>
      </c>
      <c r="W23" s="73">
        <f t="shared" si="1"/>
        <v>0</v>
      </c>
    </row>
    <row r="24" spans="1:23" s="74" customFormat="1" x14ac:dyDescent="0.2">
      <c r="A24" s="167"/>
      <c r="B24" s="66" t="s">
        <v>195</v>
      </c>
      <c r="C24" s="65">
        <v>49</v>
      </c>
      <c r="D24" s="65">
        <v>49</v>
      </c>
      <c r="E24" s="65">
        <v>19845</v>
      </c>
      <c r="F24" s="65"/>
      <c r="G24" s="65"/>
      <c r="H24" s="65">
        <v>12</v>
      </c>
      <c r="I24" s="65">
        <v>0</v>
      </c>
      <c r="J24" s="65">
        <v>5955</v>
      </c>
      <c r="K24" s="65"/>
      <c r="L24" s="65"/>
      <c r="M24" s="65"/>
      <c r="N24" s="68">
        <v>49</v>
      </c>
      <c r="O24" s="68">
        <f t="shared" si="2"/>
        <v>19845</v>
      </c>
      <c r="P24" s="68">
        <v>12</v>
      </c>
      <c r="Q24" s="70">
        <v>0.05</v>
      </c>
      <c r="R24" s="68">
        <v>5955</v>
      </c>
      <c r="S24" s="68"/>
      <c r="T24" s="71"/>
      <c r="U24" s="65"/>
      <c r="V24" s="72">
        <f t="shared" si="0"/>
        <v>157.53843000000001</v>
      </c>
      <c r="W24" s="73">
        <f t="shared" si="1"/>
        <v>0</v>
      </c>
    </row>
    <row r="25" spans="1:23" x14ac:dyDescent="0.2">
      <c r="A25" s="166" t="s">
        <v>506</v>
      </c>
      <c r="B25" s="66" t="s">
        <v>196</v>
      </c>
      <c r="C25" s="56">
        <v>2</v>
      </c>
      <c r="D25" s="56">
        <v>2</v>
      </c>
      <c r="E25" s="56">
        <v>36465</v>
      </c>
      <c r="F25" s="56"/>
      <c r="G25" s="56"/>
      <c r="H25" s="56">
        <v>12</v>
      </c>
      <c r="I25" s="56">
        <v>1823.25</v>
      </c>
      <c r="J25" s="56">
        <v>0</v>
      </c>
      <c r="K25" s="56"/>
      <c r="L25" s="56"/>
      <c r="M25" s="56"/>
      <c r="N25" s="40">
        <v>2</v>
      </c>
      <c r="O25" s="40">
        <f t="shared" si="2"/>
        <v>38288.25</v>
      </c>
      <c r="P25" s="40">
        <v>12</v>
      </c>
      <c r="Q25" s="52">
        <v>0.05</v>
      </c>
      <c r="R25" s="40">
        <v>0</v>
      </c>
      <c r="S25" s="40"/>
      <c r="T25" s="53"/>
      <c r="U25" s="56"/>
      <c r="V25" s="51">
        <f t="shared" si="0"/>
        <v>9.6486389999999993</v>
      </c>
      <c r="W25" s="57">
        <f t="shared" si="1"/>
        <v>0</v>
      </c>
    </row>
    <row r="26" spans="1:23" x14ac:dyDescent="0.2">
      <c r="A26" s="168"/>
      <c r="B26" s="66" t="s">
        <v>196</v>
      </c>
      <c r="C26" s="56">
        <v>1</v>
      </c>
      <c r="D26" s="56">
        <v>1</v>
      </c>
      <c r="E26" s="56">
        <v>34730</v>
      </c>
      <c r="F26" s="56"/>
      <c r="G26" s="56"/>
      <c r="H26" s="56">
        <v>12</v>
      </c>
      <c r="I26" s="56">
        <v>1736.5</v>
      </c>
      <c r="J26" s="56">
        <v>0</v>
      </c>
      <c r="K26" s="56"/>
      <c r="L26" s="56"/>
      <c r="M26" s="56"/>
      <c r="N26" s="40">
        <v>1</v>
      </c>
      <c r="O26" s="40">
        <f t="shared" si="2"/>
        <v>36466.5</v>
      </c>
      <c r="P26" s="40">
        <v>12</v>
      </c>
      <c r="Q26" s="52">
        <v>0.05</v>
      </c>
      <c r="R26" s="40">
        <v>0</v>
      </c>
      <c r="S26" s="40"/>
      <c r="T26" s="53"/>
      <c r="U26" s="56"/>
      <c r="V26" s="51">
        <f t="shared" si="0"/>
        <v>4.5947789999999999</v>
      </c>
      <c r="W26" s="57">
        <f t="shared" si="1"/>
        <v>0</v>
      </c>
    </row>
    <row r="27" spans="1:23" x14ac:dyDescent="0.2">
      <c r="A27" s="168"/>
      <c r="B27" s="66" t="s">
        <v>196</v>
      </c>
      <c r="C27" s="56">
        <v>1</v>
      </c>
      <c r="D27" s="56">
        <v>1</v>
      </c>
      <c r="E27" s="56">
        <v>33075</v>
      </c>
      <c r="F27" s="56"/>
      <c r="G27" s="56"/>
      <c r="H27" s="56">
        <v>12</v>
      </c>
      <c r="I27" s="56">
        <v>1653.75</v>
      </c>
      <c r="J27" s="56">
        <v>0</v>
      </c>
      <c r="K27" s="56"/>
      <c r="L27" s="56"/>
      <c r="M27" s="56"/>
      <c r="N27" s="40">
        <v>1</v>
      </c>
      <c r="O27" s="40">
        <f t="shared" si="2"/>
        <v>34728.75</v>
      </c>
      <c r="P27" s="40">
        <v>12</v>
      </c>
      <c r="Q27" s="52">
        <v>0.05</v>
      </c>
      <c r="R27" s="40">
        <v>0</v>
      </c>
      <c r="S27" s="40"/>
      <c r="T27" s="53"/>
      <c r="U27" s="56"/>
      <c r="V27" s="51">
        <f t="shared" si="0"/>
        <v>4.3758224999999999</v>
      </c>
      <c r="W27" s="57">
        <f t="shared" si="1"/>
        <v>0</v>
      </c>
    </row>
    <row r="28" spans="1:23" x14ac:dyDescent="0.2">
      <c r="A28" s="168"/>
      <c r="B28" s="75" t="s">
        <v>196</v>
      </c>
      <c r="C28" s="56">
        <v>4</v>
      </c>
      <c r="D28" s="56">
        <v>4</v>
      </c>
      <c r="E28" s="56">
        <v>30000</v>
      </c>
      <c r="F28" s="56"/>
      <c r="G28" s="56"/>
      <c r="H28" s="56">
        <v>12</v>
      </c>
      <c r="I28" s="56">
        <v>0</v>
      </c>
      <c r="J28" s="56">
        <v>0</v>
      </c>
      <c r="K28" s="56"/>
      <c r="L28" s="56"/>
      <c r="M28" s="56"/>
      <c r="N28" s="40">
        <v>4</v>
      </c>
      <c r="O28" s="40">
        <f t="shared" si="2"/>
        <v>30000</v>
      </c>
      <c r="P28" s="40">
        <v>12</v>
      </c>
      <c r="Q28" s="52">
        <v>0.05</v>
      </c>
      <c r="R28" s="40">
        <v>0</v>
      </c>
      <c r="S28" s="40"/>
      <c r="T28" s="53"/>
      <c r="U28" s="56"/>
      <c r="V28" s="51">
        <f t="shared" si="0"/>
        <v>15.12</v>
      </c>
      <c r="W28" s="57">
        <f t="shared" si="1"/>
        <v>0</v>
      </c>
    </row>
    <row r="29" spans="1:23" x14ac:dyDescent="0.2">
      <c r="A29" s="167"/>
      <c r="B29" s="67" t="s">
        <v>196</v>
      </c>
      <c r="C29" s="56">
        <v>1</v>
      </c>
      <c r="D29" s="56">
        <v>0</v>
      </c>
      <c r="E29" s="56">
        <v>30000</v>
      </c>
      <c r="F29" s="56"/>
      <c r="G29" s="56"/>
      <c r="H29" s="56">
        <v>12</v>
      </c>
      <c r="I29" s="56">
        <v>0</v>
      </c>
      <c r="J29" s="56">
        <v>0</v>
      </c>
      <c r="K29" s="56"/>
      <c r="L29" s="56"/>
      <c r="M29" s="56"/>
      <c r="N29" s="40">
        <v>1</v>
      </c>
      <c r="O29" s="40">
        <f t="shared" si="2"/>
        <v>30000</v>
      </c>
      <c r="P29" s="40">
        <v>12</v>
      </c>
      <c r="Q29" s="52">
        <v>0</v>
      </c>
      <c r="R29" s="40">
        <v>0</v>
      </c>
      <c r="S29" s="40"/>
      <c r="T29" s="53"/>
      <c r="U29" s="56"/>
      <c r="V29" s="51">
        <f t="shared" si="0"/>
        <v>3.6</v>
      </c>
      <c r="W29" s="57">
        <f t="shared" si="1"/>
        <v>0</v>
      </c>
    </row>
    <row r="30" spans="1:23" x14ac:dyDescent="0.2">
      <c r="A30" s="76" t="s">
        <v>507</v>
      </c>
      <c r="B30" s="66" t="s">
        <v>197</v>
      </c>
      <c r="C30" s="56">
        <v>2</v>
      </c>
      <c r="D30" s="56">
        <v>2</v>
      </c>
      <c r="E30" s="56">
        <v>20835</v>
      </c>
      <c r="F30" s="56"/>
      <c r="G30" s="56"/>
      <c r="H30" s="56">
        <v>12</v>
      </c>
      <c r="I30" s="56">
        <v>1041.75</v>
      </c>
      <c r="J30" s="56">
        <v>0</v>
      </c>
      <c r="K30" s="56"/>
      <c r="L30" s="56"/>
      <c r="M30" s="56"/>
      <c r="N30" s="40">
        <v>2</v>
      </c>
      <c r="O30" s="40">
        <f t="shared" si="2"/>
        <v>21876.75</v>
      </c>
      <c r="P30" s="40">
        <v>12</v>
      </c>
      <c r="Q30" s="52">
        <v>0.05</v>
      </c>
      <c r="R30" s="40">
        <v>0</v>
      </c>
      <c r="S30" s="40"/>
      <c r="T30" s="53"/>
      <c r="U30" s="56"/>
      <c r="V30" s="51">
        <f t="shared" si="0"/>
        <v>5.5129410000000005</v>
      </c>
      <c r="W30" s="57">
        <f t="shared" si="1"/>
        <v>0</v>
      </c>
    </row>
    <row r="31" spans="1:23" x14ac:dyDescent="0.2">
      <c r="A31" s="166" t="s">
        <v>508</v>
      </c>
      <c r="B31" s="66" t="s">
        <v>198</v>
      </c>
      <c r="C31" s="56">
        <v>2</v>
      </c>
      <c r="D31" s="56">
        <v>2</v>
      </c>
      <c r="E31" s="56">
        <v>36465</v>
      </c>
      <c r="F31" s="56"/>
      <c r="G31" s="56"/>
      <c r="H31" s="56">
        <v>12</v>
      </c>
      <c r="I31" s="56">
        <v>1823.25</v>
      </c>
      <c r="J31" s="56">
        <v>0</v>
      </c>
      <c r="K31" s="56"/>
      <c r="L31" s="56"/>
      <c r="M31" s="56"/>
      <c r="N31" s="40">
        <v>2</v>
      </c>
      <c r="O31" s="40">
        <f t="shared" si="2"/>
        <v>38288.25</v>
      </c>
      <c r="P31" s="40">
        <v>12</v>
      </c>
      <c r="Q31" s="52">
        <v>0.05</v>
      </c>
      <c r="R31" s="40">
        <v>0</v>
      </c>
      <c r="S31" s="40"/>
      <c r="T31" s="53"/>
      <c r="U31" s="56"/>
      <c r="V31" s="51">
        <f t="shared" si="0"/>
        <v>9.6486389999999993</v>
      </c>
      <c r="W31" s="57">
        <f t="shared" si="1"/>
        <v>0</v>
      </c>
    </row>
    <row r="32" spans="1:23" x14ac:dyDescent="0.2">
      <c r="A32" s="168"/>
      <c r="B32" s="66" t="s">
        <v>198</v>
      </c>
      <c r="C32" s="56">
        <v>2</v>
      </c>
      <c r="D32" s="56">
        <v>2</v>
      </c>
      <c r="E32" s="56">
        <v>33075</v>
      </c>
      <c r="F32" s="56"/>
      <c r="G32" s="56"/>
      <c r="H32" s="56">
        <v>12</v>
      </c>
      <c r="I32" s="56">
        <v>1653.75</v>
      </c>
      <c r="J32" s="56">
        <v>0</v>
      </c>
      <c r="K32" s="56"/>
      <c r="L32" s="56"/>
      <c r="M32" s="56"/>
      <c r="N32" s="40">
        <v>2</v>
      </c>
      <c r="O32" s="40">
        <f t="shared" si="2"/>
        <v>34728.75</v>
      </c>
      <c r="P32" s="40">
        <v>12</v>
      </c>
      <c r="Q32" s="52">
        <v>0.05</v>
      </c>
      <c r="R32" s="40">
        <v>0</v>
      </c>
      <c r="S32" s="40"/>
      <c r="T32" s="53"/>
      <c r="U32" s="56"/>
      <c r="V32" s="51">
        <f t="shared" si="0"/>
        <v>8.7516449999999999</v>
      </c>
      <c r="W32" s="57">
        <f t="shared" si="1"/>
        <v>0</v>
      </c>
    </row>
    <row r="33" spans="1:23" x14ac:dyDescent="0.2">
      <c r="A33" s="168"/>
      <c r="B33" s="67" t="s">
        <v>198</v>
      </c>
      <c r="C33" s="56">
        <v>3</v>
      </c>
      <c r="D33" s="56">
        <v>1</v>
      </c>
      <c r="E33" s="56">
        <v>30000</v>
      </c>
      <c r="F33" s="56"/>
      <c r="G33" s="56"/>
      <c r="H33" s="56">
        <v>12</v>
      </c>
      <c r="I33" s="56">
        <v>0</v>
      </c>
      <c r="J33" s="56">
        <v>0</v>
      </c>
      <c r="K33" s="56"/>
      <c r="L33" s="56"/>
      <c r="M33" s="56"/>
      <c r="N33" s="40">
        <v>3</v>
      </c>
      <c r="O33" s="40">
        <f t="shared" si="2"/>
        <v>30000</v>
      </c>
      <c r="P33" s="40">
        <v>12</v>
      </c>
      <c r="Q33" s="52">
        <v>0</v>
      </c>
      <c r="R33" s="40">
        <v>0</v>
      </c>
      <c r="S33" s="40"/>
      <c r="T33" s="53"/>
      <c r="U33" s="56"/>
      <c r="V33" s="51">
        <f t="shared" si="0"/>
        <v>10.8</v>
      </c>
      <c r="W33" s="57">
        <f t="shared" si="1"/>
        <v>0</v>
      </c>
    </row>
    <row r="34" spans="1:23" x14ac:dyDescent="0.2">
      <c r="A34" s="100" t="s">
        <v>199</v>
      </c>
      <c r="B34" s="100" t="s">
        <v>99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40"/>
      <c r="O34" s="63">
        <f t="shared" si="2"/>
        <v>0</v>
      </c>
      <c r="P34" s="40"/>
      <c r="Q34" s="52"/>
      <c r="R34" s="40"/>
      <c r="S34" s="40"/>
      <c r="T34" s="53"/>
      <c r="U34" s="56"/>
      <c r="V34" s="51">
        <f t="shared" si="0"/>
        <v>0</v>
      </c>
      <c r="W34" s="57">
        <f t="shared" si="1"/>
        <v>0</v>
      </c>
    </row>
    <row r="35" spans="1:23" ht="32.25" customHeight="1" x14ac:dyDescent="0.2">
      <c r="A35" s="166" t="s">
        <v>144</v>
      </c>
      <c r="B35" s="66" t="s">
        <v>200</v>
      </c>
      <c r="C35" s="56">
        <v>4</v>
      </c>
      <c r="D35" s="56">
        <v>4</v>
      </c>
      <c r="E35" s="56">
        <v>16790</v>
      </c>
      <c r="F35" s="56"/>
      <c r="G35" s="56"/>
      <c r="H35" s="56">
        <v>12</v>
      </c>
      <c r="I35" s="56">
        <v>839.5</v>
      </c>
      <c r="J35" s="56">
        <v>0</v>
      </c>
      <c r="K35" s="56"/>
      <c r="L35" s="56"/>
      <c r="M35" s="56"/>
      <c r="N35" s="40">
        <v>4</v>
      </c>
      <c r="O35" s="63">
        <f t="shared" si="2"/>
        <v>17629.5</v>
      </c>
      <c r="P35" s="40">
        <v>12</v>
      </c>
      <c r="Q35" s="52">
        <v>0.05</v>
      </c>
      <c r="R35" s="40">
        <v>0</v>
      </c>
      <c r="S35" s="40"/>
      <c r="T35" s="53"/>
      <c r="U35" s="56"/>
      <c r="V35" s="51">
        <f t="shared" si="0"/>
        <v>8.8852679999999999</v>
      </c>
      <c r="W35" s="57">
        <f t="shared" si="1"/>
        <v>0</v>
      </c>
    </row>
    <row r="36" spans="1:23" ht="32.25" customHeight="1" x14ac:dyDescent="0.2">
      <c r="A36" s="168"/>
      <c r="B36" s="66" t="s">
        <v>200</v>
      </c>
      <c r="C36" s="56">
        <v>6</v>
      </c>
      <c r="D36" s="56">
        <v>6</v>
      </c>
      <c r="E36" s="56">
        <v>16030</v>
      </c>
      <c r="F36" s="56"/>
      <c r="G36" s="56"/>
      <c r="H36" s="56">
        <v>12</v>
      </c>
      <c r="I36" s="56">
        <v>801.5</v>
      </c>
      <c r="J36" s="56">
        <v>0</v>
      </c>
      <c r="K36" s="56"/>
      <c r="L36" s="56"/>
      <c r="M36" s="56"/>
      <c r="N36" s="40">
        <v>6</v>
      </c>
      <c r="O36" s="63">
        <f t="shared" si="2"/>
        <v>16831.5</v>
      </c>
      <c r="P36" s="40">
        <v>12</v>
      </c>
      <c r="Q36" s="52">
        <v>0.05</v>
      </c>
      <c r="R36" s="40">
        <v>0</v>
      </c>
      <c r="S36" s="40"/>
      <c r="T36" s="53"/>
      <c r="U36" s="56"/>
      <c r="V36" s="51">
        <f t="shared" si="0"/>
        <v>12.724614000000001</v>
      </c>
      <c r="W36" s="57">
        <f t="shared" si="1"/>
        <v>0</v>
      </c>
    </row>
    <row r="37" spans="1:23" ht="32.25" customHeight="1" x14ac:dyDescent="0.2">
      <c r="A37" s="168"/>
      <c r="B37" s="66" t="s">
        <v>200</v>
      </c>
      <c r="C37" s="56">
        <v>4</v>
      </c>
      <c r="D37" s="56">
        <v>4</v>
      </c>
      <c r="E37" s="56">
        <v>15270</v>
      </c>
      <c r="F37" s="56"/>
      <c r="G37" s="56"/>
      <c r="H37" s="56">
        <v>12</v>
      </c>
      <c r="I37" s="56">
        <v>763.5</v>
      </c>
      <c r="J37" s="56">
        <v>0</v>
      </c>
      <c r="K37" s="56"/>
      <c r="L37" s="56"/>
      <c r="M37" s="56"/>
      <c r="N37" s="40">
        <v>4</v>
      </c>
      <c r="O37" s="63">
        <f t="shared" si="2"/>
        <v>16033.5</v>
      </c>
      <c r="P37" s="40">
        <v>12</v>
      </c>
      <c r="Q37" s="52">
        <v>0.05</v>
      </c>
      <c r="R37" s="40">
        <v>0</v>
      </c>
      <c r="S37" s="40"/>
      <c r="T37" s="53"/>
      <c r="U37" s="56"/>
      <c r="V37" s="51">
        <f t="shared" ref="V37:V68" si="3">((N37*(O37+(O37*Q37)+R37))+(S37*5%*O37+T37*10%*O37+U37*15%*O37))*P37/100000</f>
        <v>8.0808839999999993</v>
      </c>
      <c r="W37" s="57">
        <f t="shared" si="1"/>
        <v>0</v>
      </c>
    </row>
    <row r="38" spans="1:23" ht="32.25" customHeight="1" x14ac:dyDescent="0.2">
      <c r="A38" s="168"/>
      <c r="B38" s="66" t="s">
        <v>453</v>
      </c>
      <c r="C38" s="56">
        <v>4</v>
      </c>
      <c r="D38" s="56">
        <v>4</v>
      </c>
      <c r="E38" s="56">
        <v>16030</v>
      </c>
      <c r="F38" s="56"/>
      <c r="G38" s="56"/>
      <c r="H38" s="56">
        <v>12</v>
      </c>
      <c r="I38" s="56">
        <v>801.5</v>
      </c>
      <c r="J38" s="56">
        <v>2290</v>
      </c>
      <c r="K38" s="56"/>
      <c r="L38" s="56"/>
      <c r="M38" s="56"/>
      <c r="N38" s="40">
        <v>4</v>
      </c>
      <c r="O38" s="63">
        <f t="shared" si="2"/>
        <v>16831.5</v>
      </c>
      <c r="P38" s="40">
        <v>12</v>
      </c>
      <c r="Q38" s="52">
        <v>0.05</v>
      </c>
      <c r="R38" s="40">
        <v>2290</v>
      </c>
      <c r="S38" s="40"/>
      <c r="T38" s="53"/>
      <c r="U38" s="56"/>
      <c r="V38" s="51">
        <f t="shared" si="3"/>
        <v>9.5822760000000002</v>
      </c>
      <c r="W38" s="57">
        <f t="shared" si="1"/>
        <v>0</v>
      </c>
    </row>
    <row r="39" spans="1:23" ht="32.25" customHeight="1" x14ac:dyDescent="0.2">
      <c r="A39" s="168"/>
      <c r="B39" s="66" t="s">
        <v>201</v>
      </c>
      <c r="C39" s="56">
        <v>2</v>
      </c>
      <c r="D39" s="56">
        <v>2</v>
      </c>
      <c r="E39" s="56">
        <v>15270</v>
      </c>
      <c r="F39" s="56"/>
      <c r="G39" s="56"/>
      <c r="H39" s="56">
        <v>12</v>
      </c>
      <c r="I39" s="56">
        <v>763.5</v>
      </c>
      <c r="J39" s="56">
        <v>2290</v>
      </c>
      <c r="K39" s="56"/>
      <c r="L39" s="56"/>
      <c r="M39" s="56"/>
      <c r="N39" s="40">
        <v>2</v>
      </c>
      <c r="O39" s="63">
        <f t="shared" si="2"/>
        <v>16033.5</v>
      </c>
      <c r="P39" s="40">
        <v>12</v>
      </c>
      <c r="Q39" s="52">
        <v>0.05</v>
      </c>
      <c r="R39" s="40">
        <v>2290</v>
      </c>
      <c r="S39" s="40"/>
      <c r="T39" s="53"/>
      <c r="U39" s="56"/>
      <c r="V39" s="51">
        <f t="shared" si="3"/>
        <v>4.5900419999999995</v>
      </c>
      <c r="W39" s="57">
        <f t="shared" si="1"/>
        <v>0</v>
      </c>
    </row>
    <row r="40" spans="1:23" x14ac:dyDescent="0.2">
      <c r="A40" s="168"/>
      <c r="B40" s="66" t="s">
        <v>202</v>
      </c>
      <c r="C40" s="56">
        <v>3</v>
      </c>
      <c r="D40" s="56">
        <v>3</v>
      </c>
      <c r="E40" s="56">
        <v>16790</v>
      </c>
      <c r="F40" s="56"/>
      <c r="G40" s="56"/>
      <c r="H40" s="56">
        <v>12</v>
      </c>
      <c r="I40" s="56">
        <v>839.5</v>
      </c>
      <c r="J40" s="56">
        <v>4580</v>
      </c>
      <c r="K40" s="56"/>
      <c r="L40" s="56"/>
      <c r="M40" s="56"/>
      <c r="N40" s="40">
        <v>3</v>
      </c>
      <c r="O40" s="63">
        <f t="shared" si="2"/>
        <v>17629.5</v>
      </c>
      <c r="P40" s="40">
        <v>12</v>
      </c>
      <c r="Q40" s="52">
        <v>0.05</v>
      </c>
      <c r="R40" s="40">
        <v>4580</v>
      </c>
      <c r="S40" s="40"/>
      <c r="T40" s="53"/>
      <c r="U40" s="56"/>
      <c r="V40" s="51">
        <f t="shared" si="3"/>
        <v>8.3127509999999987</v>
      </c>
      <c r="W40" s="57">
        <f t="shared" si="1"/>
        <v>0</v>
      </c>
    </row>
    <row r="41" spans="1:23" x14ac:dyDescent="0.2">
      <c r="A41" s="168"/>
      <c r="B41" s="66" t="s">
        <v>202</v>
      </c>
      <c r="C41" s="56">
        <v>9</v>
      </c>
      <c r="D41" s="56">
        <v>9</v>
      </c>
      <c r="E41" s="56">
        <v>16030</v>
      </c>
      <c r="F41" s="56"/>
      <c r="G41" s="56"/>
      <c r="H41" s="56">
        <v>12</v>
      </c>
      <c r="I41" s="56">
        <v>801.5</v>
      </c>
      <c r="J41" s="56">
        <v>4580</v>
      </c>
      <c r="K41" s="56"/>
      <c r="L41" s="56"/>
      <c r="M41" s="56"/>
      <c r="N41" s="40">
        <v>9</v>
      </c>
      <c r="O41" s="63">
        <f t="shared" si="2"/>
        <v>16831.5</v>
      </c>
      <c r="P41" s="40">
        <v>12</v>
      </c>
      <c r="Q41" s="52">
        <v>0.05</v>
      </c>
      <c r="R41" s="40">
        <v>4580</v>
      </c>
      <c r="S41" s="40"/>
      <c r="T41" s="53"/>
      <c r="U41" s="56"/>
      <c r="V41" s="51">
        <f t="shared" si="3"/>
        <v>24.033321000000001</v>
      </c>
      <c r="W41" s="57">
        <f t="shared" si="1"/>
        <v>0</v>
      </c>
    </row>
    <row r="42" spans="1:23" x14ac:dyDescent="0.2">
      <c r="A42" s="168"/>
      <c r="B42" s="66" t="s">
        <v>203</v>
      </c>
      <c r="C42" s="56">
        <v>12</v>
      </c>
      <c r="D42" s="56">
        <v>12</v>
      </c>
      <c r="E42" s="56">
        <v>19800</v>
      </c>
      <c r="F42" s="56"/>
      <c r="G42" s="56"/>
      <c r="H42" s="56">
        <v>12</v>
      </c>
      <c r="I42" s="56">
        <v>990</v>
      </c>
      <c r="J42" s="56">
        <v>0</v>
      </c>
      <c r="K42" s="56"/>
      <c r="L42" s="56"/>
      <c r="M42" s="56"/>
      <c r="N42" s="40">
        <v>12</v>
      </c>
      <c r="O42" s="63">
        <f t="shared" si="2"/>
        <v>20790</v>
      </c>
      <c r="P42" s="40">
        <v>12</v>
      </c>
      <c r="Q42" s="52">
        <v>0.05</v>
      </c>
      <c r="R42" s="40">
        <v>0</v>
      </c>
      <c r="S42" s="40"/>
      <c r="T42" s="53"/>
      <c r="U42" s="56"/>
      <c r="V42" s="51">
        <f t="shared" si="3"/>
        <v>31.434480000000001</v>
      </c>
      <c r="W42" s="57">
        <f t="shared" si="1"/>
        <v>0</v>
      </c>
    </row>
    <row r="43" spans="1:23" x14ac:dyDescent="0.2">
      <c r="A43" s="168"/>
      <c r="B43" s="66" t="s">
        <v>203</v>
      </c>
      <c r="C43" s="56">
        <v>2</v>
      </c>
      <c r="D43" s="56">
        <v>2</v>
      </c>
      <c r="E43" s="56">
        <v>18900</v>
      </c>
      <c r="F43" s="56"/>
      <c r="G43" s="56"/>
      <c r="H43" s="56">
        <v>12</v>
      </c>
      <c r="I43" s="56">
        <v>945</v>
      </c>
      <c r="J43" s="56">
        <v>0</v>
      </c>
      <c r="K43" s="56"/>
      <c r="L43" s="56"/>
      <c r="M43" s="56"/>
      <c r="N43" s="40">
        <v>2</v>
      </c>
      <c r="O43" s="63">
        <f t="shared" si="2"/>
        <v>19845</v>
      </c>
      <c r="P43" s="40">
        <v>12</v>
      </c>
      <c r="Q43" s="52">
        <v>0.05</v>
      </c>
      <c r="R43" s="40">
        <v>0</v>
      </c>
      <c r="S43" s="40"/>
      <c r="T43" s="53"/>
      <c r="U43" s="56"/>
      <c r="V43" s="51">
        <f t="shared" si="3"/>
        <v>5.0009399999999999</v>
      </c>
      <c r="W43" s="57">
        <f t="shared" si="1"/>
        <v>0</v>
      </c>
    </row>
    <row r="44" spans="1:23" x14ac:dyDescent="0.2">
      <c r="A44" s="168"/>
      <c r="B44" s="66" t="s">
        <v>204</v>
      </c>
      <c r="C44" s="56">
        <v>3</v>
      </c>
      <c r="D44" s="56">
        <v>3</v>
      </c>
      <c r="E44" s="56">
        <v>19800</v>
      </c>
      <c r="F44" s="56"/>
      <c r="G44" s="56"/>
      <c r="H44" s="56">
        <v>12</v>
      </c>
      <c r="I44" s="56">
        <v>990</v>
      </c>
      <c r="J44" s="56">
        <v>2700</v>
      </c>
      <c r="K44" s="56"/>
      <c r="L44" s="56"/>
      <c r="M44" s="56"/>
      <c r="N44" s="40">
        <v>3</v>
      </c>
      <c r="O44" s="63">
        <f t="shared" si="2"/>
        <v>20790</v>
      </c>
      <c r="P44" s="40">
        <v>12</v>
      </c>
      <c r="Q44" s="52">
        <v>0.05</v>
      </c>
      <c r="R44" s="40">
        <v>2700</v>
      </c>
      <c r="S44" s="40"/>
      <c r="T44" s="53"/>
      <c r="U44" s="56"/>
      <c r="V44" s="51">
        <f t="shared" si="3"/>
        <v>8.8306199999999997</v>
      </c>
      <c r="W44" s="57">
        <f t="shared" si="1"/>
        <v>0</v>
      </c>
    </row>
    <row r="45" spans="1:23" x14ac:dyDescent="0.2">
      <c r="A45" s="168"/>
      <c r="B45" s="66" t="s">
        <v>204</v>
      </c>
      <c r="C45" s="56">
        <v>1</v>
      </c>
      <c r="D45" s="56">
        <v>1</v>
      </c>
      <c r="E45" s="56">
        <v>18900</v>
      </c>
      <c r="F45" s="56"/>
      <c r="G45" s="56"/>
      <c r="H45" s="56">
        <v>12</v>
      </c>
      <c r="I45" s="56">
        <v>945</v>
      </c>
      <c r="J45" s="56">
        <v>2700</v>
      </c>
      <c r="K45" s="56"/>
      <c r="L45" s="56"/>
      <c r="M45" s="56"/>
      <c r="N45" s="40">
        <v>1</v>
      </c>
      <c r="O45" s="63">
        <f t="shared" si="2"/>
        <v>19845</v>
      </c>
      <c r="P45" s="40">
        <v>12</v>
      </c>
      <c r="Q45" s="52">
        <v>0.05</v>
      </c>
      <c r="R45" s="40">
        <v>2700</v>
      </c>
      <c r="S45" s="40"/>
      <c r="T45" s="53"/>
      <c r="U45" s="56"/>
      <c r="V45" s="51">
        <f t="shared" si="3"/>
        <v>2.8244699999999998</v>
      </c>
      <c r="W45" s="57">
        <f t="shared" si="1"/>
        <v>0</v>
      </c>
    </row>
    <row r="46" spans="1:23" x14ac:dyDescent="0.2">
      <c r="A46" s="168"/>
      <c r="B46" s="66" t="s">
        <v>205</v>
      </c>
      <c r="C46" s="56">
        <v>4</v>
      </c>
      <c r="D46" s="56">
        <v>4</v>
      </c>
      <c r="E46" s="56">
        <v>19800</v>
      </c>
      <c r="F46" s="56"/>
      <c r="G46" s="56"/>
      <c r="H46" s="56">
        <v>12</v>
      </c>
      <c r="I46" s="56">
        <v>990</v>
      </c>
      <c r="J46" s="56">
        <v>5400</v>
      </c>
      <c r="K46" s="56"/>
      <c r="L46" s="56"/>
      <c r="M46" s="56"/>
      <c r="N46" s="40">
        <v>4</v>
      </c>
      <c r="O46" s="63">
        <f t="shared" si="2"/>
        <v>20790</v>
      </c>
      <c r="P46" s="40">
        <v>12</v>
      </c>
      <c r="Q46" s="52">
        <v>0.05</v>
      </c>
      <c r="R46" s="40">
        <v>5400</v>
      </c>
      <c r="S46" s="40"/>
      <c r="T46" s="53"/>
      <c r="U46" s="56"/>
      <c r="V46" s="51">
        <f t="shared" si="3"/>
        <v>13.07016</v>
      </c>
      <c r="W46" s="57">
        <f t="shared" si="1"/>
        <v>0</v>
      </c>
    </row>
    <row r="47" spans="1:23" x14ac:dyDescent="0.2">
      <c r="A47" s="168"/>
      <c r="B47" s="66" t="s">
        <v>205</v>
      </c>
      <c r="C47" s="56">
        <v>4</v>
      </c>
      <c r="D47" s="56">
        <v>4</v>
      </c>
      <c r="E47" s="56">
        <v>18900</v>
      </c>
      <c r="F47" s="56"/>
      <c r="G47" s="56"/>
      <c r="H47" s="56">
        <v>12</v>
      </c>
      <c r="I47" s="56">
        <v>945</v>
      </c>
      <c r="J47" s="56">
        <v>5400</v>
      </c>
      <c r="K47" s="56"/>
      <c r="L47" s="56"/>
      <c r="M47" s="56"/>
      <c r="N47" s="40">
        <v>4</v>
      </c>
      <c r="O47" s="63">
        <f t="shared" si="2"/>
        <v>19845</v>
      </c>
      <c r="P47" s="40">
        <v>12</v>
      </c>
      <c r="Q47" s="52">
        <v>0.05</v>
      </c>
      <c r="R47" s="40">
        <v>5400</v>
      </c>
      <c r="S47" s="40"/>
      <c r="T47" s="53"/>
      <c r="U47" s="56"/>
      <c r="V47" s="51">
        <f t="shared" si="3"/>
        <v>12.59388</v>
      </c>
      <c r="W47" s="57">
        <f t="shared" si="1"/>
        <v>0</v>
      </c>
    </row>
    <row r="48" spans="1:23" x14ac:dyDescent="0.2">
      <c r="A48" s="168"/>
      <c r="B48" s="66" t="s">
        <v>206</v>
      </c>
      <c r="C48" s="56">
        <v>2</v>
      </c>
      <c r="D48" s="56">
        <v>2</v>
      </c>
      <c r="E48" s="56">
        <v>16940</v>
      </c>
      <c r="F48" s="56"/>
      <c r="G48" s="56"/>
      <c r="H48" s="56">
        <v>12</v>
      </c>
      <c r="I48" s="56">
        <v>847</v>
      </c>
      <c r="J48" s="56">
        <v>0</v>
      </c>
      <c r="K48" s="56"/>
      <c r="L48" s="56"/>
      <c r="M48" s="56"/>
      <c r="N48" s="40">
        <v>2</v>
      </c>
      <c r="O48" s="63">
        <f t="shared" si="2"/>
        <v>17787</v>
      </c>
      <c r="P48" s="40">
        <v>12</v>
      </c>
      <c r="Q48" s="52">
        <v>0.05</v>
      </c>
      <c r="R48" s="40">
        <v>0</v>
      </c>
      <c r="S48" s="40"/>
      <c r="T48" s="53"/>
      <c r="U48" s="56"/>
      <c r="V48" s="51">
        <f t="shared" si="3"/>
        <v>4.4823239999999993</v>
      </c>
      <c r="W48" s="57">
        <f t="shared" si="1"/>
        <v>0</v>
      </c>
    </row>
    <row r="49" spans="1:24" x14ac:dyDescent="0.2">
      <c r="A49" s="168"/>
      <c r="B49" s="66" t="s">
        <v>207</v>
      </c>
      <c r="C49" s="56">
        <v>6</v>
      </c>
      <c r="D49" s="56">
        <v>6</v>
      </c>
      <c r="E49" s="56">
        <v>19800</v>
      </c>
      <c r="F49" s="56"/>
      <c r="G49" s="56"/>
      <c r="H49" s="56">
        <v>12</v>
      </c>
      <c r="I49" s="56">
        <v>990</v>
      </c>
      <c r="J49" s="56">
        <v>0</v>
      </c>
      <c r="K49" s="56"/>
      <c r="L49" s="56"/>
      <c r="M49" s="56"/>
      <c r="N49" s="40">
        <v>6</v>
      </c>
      <c r="O49" s="63">
        <f t="shared" si="2"/>
        <v>20790</v>
      </c>
      <c r="P49" s="40">
        <v>12</v>
      </c>
      <c r="Q49" s="52">
        <v>0.05</v>
      </c>
      <c r="R49" s="40">
        <v>0</v>
      </c>
      <c r="S49" s="40"/>
      <c r="T49" s="53"/>
      <c r="U49" s="56"/>
      <c r="V49" s="51">
        <f t="shared" si="3"/>
        <v>15.71724</v>
      </c>
      <c r="W49" s="57">
        <f t="shared" si="1"/>
        <v>0</v>
      </c>
    </row>
    <row r="50" spans="1:24" x14ac:dyDescent="0.2">
      <c r="A50" s="168"/>
      <c r="B50" s="66" t="s">
        <v>208</v>
      </c>
      <c r="C50" s="56">
        <v>3</v>
      </c>
      <c r="D50" s="56">
        <v>3</v>
      </c>
      <c r="E50" s="56">
        <v>18900</v>
      </c>
      <c r="F50" s="56"/>
      <c r="G50" s="56"/>
      <c r="H50" s="56">
        <v>12</v>
      </c>
      <c r="I50" s="56">
        <v>945</v>
      </c>
      <c r="J50" s="56">
        <v>0</v>
      </c>
      <c r="K50" s="56"/>
      <c r="L50" s="56"/>
      <c r="M50" s="56"/>
      <c r="N50" s="40">
        <v>3</v>
      </c>
      <c r="O50" s="63">
        <f t="shared" si="2"/>
        <v>19845</v>
      </c>
      <c r="P50" s="40">
        <v>12</v>
      </c>
      <c r="Q50" s="52">
        <v>0.05</v>
      </c>
      <c r="R50" s="40">
        <v>0</v>
      </c>
      <c r="S50" s="40"/>
      <c r="T50" s="53"/>
      <c r="U50" s="56"/>
      <c r="V50" s="51">
        <f t="shared" si="3"/>
        <v>7.5014099999999999</v>
      </c>
      <c r="W50" s="57">
        <f t="shared" si="1"/>
        <v>0</v>
      </c>
    </row>
    <row r="51" spans="1:24" x14ac:dyDescent="0.2">
      <c r="A51" s="168"/>
      <c r="B51" s="66" t="s">
        <v>208</v>
      </c>
      <c r="C51" s="56">
        <v>1</v>
      </c>
      <c r="D51" s="56">
        <v>1</v>
      </c>
      <c r="E51" s="56">
        <v>23040</v>
      </c>
      <c r="F51" s="56"/>
      <c r="G51" s="56"/>
      <c r="H51" s="56">
        <v>12</v>
      </c>
      <c r="I51" s="56">
        <v>1152</v>
      </c>
      <c r="J51" s="56">
        <v>0</v>
      </c>
      <c r="K51" s="56"/>
      <c r="L51" s="56"/>
      <c r="M51" s="56"/>
      <c r="N51" s="40">
        <v>1</v>
      </c>
      <c r="O51" s="63">
        <f t="shared" si="2"/>
        <v>24192</v>
      </c>
      <c r="P51" s="40">
        <v>12</v>
      </c>
      <c r="Q51" s="52">
        <v>0.05</v>
      </c>
      <c r="R51" s="40">
        <v>0</v>
      </c>
      <c r="S51" s="40"/>
      <c r="T51" s="53"/>
      <c r="U51" s="56"/>
      <c r="V51" s="51">
        <f t="shared" si="3"/>
        <v>3.0481919999999993</v>
      </c>
      <c r="W51" s="57">
        <f t="shared" si="1"/>
        <v>0</v>
      </c>
    </row>
    <row r="52" spans="1:24" x14ac:dyDescent="0.2">
      <c r="A52" s="168"/>
      <c r="B52" s="66" t="s">
        <v>208</v>
      </c>
      <c r="C52" s="56">
        <v>4</v>
      </c>
      <c r="D52" s="56">
        <v>4</v>
      </c>
      <c r="E52" s="56">
        <v>21625</v>
      </c>
      <c r="F52" s="56"/>
      <c r="G52" s="56"/>
      <c r="H52" s="56">
        <v>12</v>
      </c>
      <c r="I52" s="56">
        <v>1081.25</v>
      </c>
      <c r="J52" s="56">
        <v>0</v>
      </c>
      <c r="K52" s="56"/>
      <c r="L52" s="56"/>
      <c r="M52" s="56"/>
      <c r="N52" s="40">
        <v>4</v>
      </c>
      <c r="O52" s="63">
        <f t="shared" si="2"/>
        <v>22706.25</v>
      </c>
      <c r="P52" s="40">
        <v>12</v>
      </c>
      <c r="Q52" s="52">
        <v>0.05</v>
      </c>
      <c r="R52" s="40">
        <v>0</v>
      </c>
      <c r="S52" s="40"/>
      <c r="T52" s="53"/>
      <c r="U52" s="56"/>
      <c r="V52" s="51">
        <f t="shared" si="3"/>
        <v>11.443949999999999</v>
      </c>
      <c r="W52" s="57">
        <f t="shared" si="1"/>
        <v>0</v>
      </c>
    </row>
    <row r="53" spans="1:24" ht="32" x14ac:dyDescent="0.2">
      <c r="A53" s="168"/>
      <c r="B53" s="66" t="s">
        <v>208</v>
      </c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111">
        <v>2</v>
      </c>
      <c r="O53" s="111">
        <v>18000</v>
      </c>
      <c r="P53" s="111">
        <v>6</v>
      </c>
      <c r="Q53" s="52">
        <v>0</v>
      </c>
      <c r="R53" s="111">
        <v>0</v>
      </c>
      <c r="S53" s="111"/>
      <c r="T53" s="53"/>
      <c r="U53" s="56"/>
      <c r="V53" s="51">
        <f t="shared" si="3"/>
        <v>2.16</v>
      </c>
      <c r="W53" s="57">
        <f t="shared" si="1"/>
        <v>2</v>
      </c>
      <c r="X53" s="79" t="s">
        <v>577</v>
      </c>
    </row>
    <row r="54" spans="1:24" ht="32" x14ac:dyDescent="0.2">
      <c r="A54" s="168"/>
      <c r="B54" s="66" t="s">
        <v>575</v>
      </c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111">
        <v>1</v>
      </c>
      <c r="O54" s="111">
        <v>19000</v>
      </c>
      <c r="P54" s="111">
        <v>6</v>
      </c>
      <c r="Q54" s="52">
        <v>0</v>
      </c>
      <c r="R54" s="111">
        <v>0</v>
      </c>
      <c r="S54" s="111"/>
      <c r="T54" s="53"/>
      <c r="U54" s="56"/>
      <c r="V54" s="51">
        <f t="shared" si="3"/>
        <v>1.1399999999999999</v>
      </c>
      <c r="W54" s="57">
        <f t="shared" si="1"/>
        <v>1</v>
      </c>
      <c r="X54" s="78" t="s">
        <v>576</v>
      </c>
    </row>
    <row r="55" spans="1:24" x14ac:dyDescent="0.2">
      <c r="A55" s="168"/>
      <c r="B55" s="66" t="s">
        <v>209</v>
      </c>
      <c r="C55" s="56">
        <v>12</v>
      </c>
      <c r="D55" s="56">
        <v>12</v>
      </c>
      <c r="E55" s="56">
        <v>20835</v>
      </c>
      <c r="F55" s="56"/>
      <c r="G55" s="56"/>
      <c r="H55" s="56">
        <v>12</v>
      </c>
      <c r="I55" s="56">
        <v>1041.75</v>
      </c>
      <c r="J55" s="56">
        <v>0</v>
      </c>
      <c r="K55" s="56"/>
      <c r="L55" s="56"/>
      <c r="M55" s="56"/>
      <c r="N55" s="40">
        <v>12</v>
      </c>
      <c r="O55" s="63">
        <f t="shared" si="2"/>
        <v>21876.75</v>
      </c>
      <c r="P55" s="40">
        <v>12</v>
      </c>
      <c r="Q55" s="52">
        <v>0.05</v>
      </c>
      <c r="R55" s="40">
        <v>0</v>
      </c>
      <c r="S55" s="40"/>
      <c r="T55" s="53"/>
      <c r="U55" s="56"/>
      <c r="V55" s="51">
        <f t="shared" si="3"/>
        <v>33.077646000000009</v>
      </c>
      <c r="W55" s="57">
        <f t="shared" si="1"/>
        <v>0</v>
      </c>
    </row>
    <row r="56" spans="1:24" x14ac:dyDescent="0.2">
      <c r="A56" s="167"/>
      <c r="B56" s="66" t="s">
        <v>209</v>
      </c>
      <c r="C56" s="56">
        <v>4</v>
      </c>
      <c r="D56" s="56">
        <v>4</v>
      </c>
      <c r="E56" s="56">
        <v>21880</v>
      </c>
      <c r="F56" s="56"/>
      <c r="G56" s="56"/>
      <c r="H56" s="56">
        <v>12</v>
      </c>
      <c r="I56" s="56">
        <v>1094</v>
      </c>
      <c r="J56" s="56">
        <v>0</v>
      </c>
      <c r="K56" s="56"/>
      <c r="L56" s="56"/>
      <c r="M56" s="56"/>
      <c r="N56" s="40">
        <v>4</v>
      </c>
      <c r="O56" s="63">
        <f t="shared" si="2"/>
        <v>22974</v>
      </c>
      <c r="P56" s="40">
        <v>12</v>
      </c>
      <c r="Q56" s="52">
        <v>0.05</v>
      </c>
      <c r="R56" s="40">
        <v>0</v>
      </c>
      <c r="S56" s="40"/>
      <c r="T56" s="53"/>
      <c r="U56" s="56"/>
      <c r="V56" s="51">
        <f t="shared" si="3"/>
        <v>11.578896</v>
      </c>
      <c r="W56" s="57">
        <f t="shared" si="1"/>
        <v>0</v>
      </c>
    </row>
    <row r="57" spans="1:24" x14ac:dyDescent="0.2">
      <c r="A57" s="166" t="s">
        <v>145</v>
      </c>
      <c r="B57" s="66" t="s">
        <v>210</v>
      </c>
      <c r="C57" s="56">
        <v>1</v>
      </c>
      <c r="D57" s="56">
        <v>1</v>
      </c>
      <c r="E57" s="56">
        <v>20835</v>
      </c>
      <c r="F57" s="56">
        <v>1041.75</v>
      </c>
      <c r="G57" s="56"/>
      <c r="H57" s="56">
        <v>12</v>
      </c>
      <c r="I57" s="56">
        <v>1041.75</v>
      </c>
      <c r="J57" s="56">
        <v>0</v>
      </c>
      <c r="K57" s="56"/>
      <c r="L57" s="56"/>
      <c r="M57" s="56"/>
      <c r="N57" s="40">
        <v>1</v>
      </c>
      <c r="O57" s="63">
        <f>E57+I57+F57</f>
        <v>22918.5</v>
      </c>
      <c r="P57" s="40">
        <v>12</v>
      </c>
      <c r="Q57" s="52">
        <v>0.05</v>
      </c>
      <c r="R57" s="40">
        <v>0</v>
      </c>
      <c r="S57" s="40"/>
      <c r="T57" s="53"/>
      <c r="U57" s="56"/>
      <c r="V57" s="51">
        <f t="shared" si="3"/>
        <v>2.8877309999999996</v>
      </c>
      <c r="W57" s="57">
        <f t="shared" si="1"/>
        <v>0</v>
      </c>
    </row>
    <row r="58" spans="1:24" x14ac:dyDescent="0.2">
      <c r="A58" s="168"/>
      <c r="B58" s="66" t="s">
        <v>210</v>
      </c>
      <c r="C58" s="56">
        <v>1</v>
      </c>
      <c r="D58" s="56">
        <v>1</v>
      </c>
      <c r="E58" s="56">
        <v>20835</v>
      </c>
      <c r="F58" s="56"/>
      <c r="G58" s="56"/>
      <c r="H58" s="56">
        <v>12</v>
      </c>
      <c r="I58" s="56">
        <v>1041.75</v>
      </c>
      <c r="J58" s="56">
        <v>0</v>
      </c>
      <c r="K58" s="56"/>
      <c r="L58" s="56"/>
      <c r="M58" s="56"/>
      <c r="N58" s="106">
        <v>1</v>
      </c>
      <c r="O58" s="106">
        <f>E58+I58+F58</f>
        <v>21876.75</v>
      </c>
      <c r="P58" s="106">
        <v>12</v>
      </c>
      <c r="Q58" s="52">
        <v>0.05</v>
      </c>
      <c r="R58" s="106">
        <v>0</v>
      </c>
      <c r="S58" s="106"/>
      <c r="T58" s="53"/>
      <c r="U58" s="56"/>
      <c r="V58" s="51">
        <f t="shared" si="3"/>
        <v>2.7564705000000003</v>
      </c>
      <c r="W58" s="57">
        <f t="shared" si="1"/>
        <v>0</v>
      </c>
    </row>
    <row r="59" spans="1:24" ht="24.75" customHeight="1" x14ac:dyDescent="0.2">
      <c r="A59" s="168"/>
      <c r="B59" s="66" t="s">
        <v>211</v>
      </c>
      <c r="C59" s="56">
        <v>7</v>
      </c>
      <c r="D59" s="56">
        <v>7</v>
      </c>
      <c r="E59" s="56">
        <v>20835</v>
      </c>
      <c r="F59" s="56"/>
      <c r="G59" s="56"/>
      <c r="H59" s="56">
        <v>12</v>
      </c>
      <c r="I59" s="56">
        <v>1041.75</v>
      </c>
      <c r="J59" s="56">
        <v>2975</v>
      </c>
      <c r="K59" s="56"/>
      <c r="L59" s="56"/>
      <c r="M59" s="56"/>
      <c r="N59" s="40">
        <v>7</v>
      </c>
      <c r="O59" s="63">
        <f>E59+I59</f>
        <v>21876.75</v>
      </c>
      <c r="P59" s="40">
        <v>12</v>
      </c>
      <c r="Q59" s="52">
        <v>0.05</v>
      </c>
      <c r="R59" s="40">
        <v>2975</v>
      </c>
      <c r="S59" s="40"/>
      <c r="T59" s="53"/>
      <c r="U59" s="56"/>
      <c r="V59" s="51">
        <f t="shared" si="3"/>
        <v>21.794293500000002</v>
      </c>
      <c r="W59" s="57">
        <f t="shared" si="1"/>
        <v>0</v>
      </c>
    </row>
    <row r="60" spans="1:24" x14ac:dyDescent="0.2">
      <c r="A60" s="168"/>
      <c r="B60" s="66" t="s">
        <v>212</v>
      </c>
      <c r="C60" s="56">
        <v>10</v>
      </c>
      <c r="D60" s="56">
        <v>10</v>
      </c>
      <c r="E60" s="56">
        <v>20835</v>
      </c>
      <c r="F60" s="56"/>
      <c r="G60" s="56"/>
      <c r="H60" s="56">
        <v>12</v>
      </c>
      <c r="I60" s="56">
        <v>1041.75</v>
      </c>
      <c r="J60" s="56">
        <v>5955</v>
      </c>
      <c r="K60" s="56"/>
      <c r="L60" s="56"/>
      <c r="M60" s="56"/>
      <c r="N60" s="40">
        <v>10</v>
      </c>
      <c r="O60" s="63">
        <f>E60+I60</f>
        <v>21876.75</v>
      </c>
      <c r="P60" s="40">
        <v>12</v>
      </c>
      <c r="Q60" s="52">
        <v>0.05</v>
      </c>
      <c r="R60" s="40">
        <v>5955</v>
      </c>
      <c r="S60" s="40"/>
      <c r="T60" s="53"/>
      <c r="U60" s="56"/>
      <c r="V60" s="51">
        <f t="shared" si="3"/>
        <v>34.710704999999997</v>
      </c>
      <c r="W60" s="57">
        <f t="shared" si="1"/>
        <v>0</v>
      </c>
    </row>
    <row r="61" spans="1:24" x14ac:dyDescent="0.2">
      <c r="A61" s="168"/>
      <c r="B61" s="66" t="s">
        <v>212</v>
      </c>
      <c r="C61" s="56">
        <v>4</v>
      </c>
      <c r="D61" s="56">
        <v>4</v>
      </c>
      <c r="E61" s="56">
        <v>20835</v>
      </c>
      <c r="F61" s="56">
        <v>1041.75</v>
      </c>
      <c r="G61" s="56"/>
      <c r="H61" s="56">
        <v>12</v>
      </c>
      <c r="I61" s="56">
        <v>1041.75</v>
      </c>
      <c r="J61" s="56">
        <v>5955</v>
      </c>
      <c r="K61" s="56"/>
      <c r="L61" s="56"/>
      <c r="M61" s="56"/>
      <c r="N61" s="106">
        <v>4</v>
      </c>
      <c r="O61" s="106">
        <f>E61+I61+F61</f>
        <v>22918.5</v>
      </c>
      <c r="P61" s="106">
        <v>12</v>
      </c>
      <c r="Q61" s="52">
        <v>0.05</v>
      </c>
      <c r="R61" s="106">
        <v>5955</v>
      </c>
      <c r="S61" s="106"/>
      <c r="T61" s="53"/>
      <c r="U61" s="56"/>
      <c r="V61" s="51">
        <f t="shared" si="3"/>
        <v>14.409324</v>
      </c>
      <c r="W61" s="57">
        <f t="shared" si="1"/>
        <v>0</v>
      </c>
    </row>
    <row r="62" spans="1:24" x14ac:dyDescent="0.2">
      <c r="A62" s="167"/>
      <c r="B62" s="66" t="s">
        <v>212</v>
      </c>
      <c r="C62" s="56">
        <v>1</v>
      </c>
      <c r="D62" s="56">
        <v>1</v>
      </c>
      <c r="E62" s="56">
        <v>19845</v>
      </c>
      <c r="F62" s="56"/>
      <c r="G62" s="56"/>
      <c r="H62" s="56">
        <v>12</v>
      </c>
      <c r="I62" s="56">
        <v>0</v>
      </c>
      <c r="J62" s="56">
        <v>5955</v>
      </c>
      <c r="K62" s="56"/>
      <c r="L62" s="56"/>
      <c r="M62" s="56"/>
      <c r="N62" s="40">
        <v>1</v>
      </c>
      <c r="O62" s="63">
        <f>E62+I62</f>
        <v>19845</v>
      </c>
      <c r="P62" s="40">
        <v>12</v>
      </c>
      <c r="Q62" s="52">
        <v>0.05</v>
      </c>
      <c r="R62" s="40">
        <v>5955</v>
      </c>
      <c r="S62" s="40"/>
      <c r="T62" s="53"/>
      <c r="U62" s="56"/>
      <c r="V62" s="51">
        <f t="shared" si="3"/>
        <v>3.2150699999999999</v>
      </c>
      <c r="W62" s="57">
        <f t="shared" si="1"/>
        <v>0</v>
      </c>
    </row>
    <row r="63" spans="1:24" x14ac:dyDescent="0.2">
      <c r="A63" s="166" t="s">
        <v>146</v>
      </c>
      <c r="B63" s="66" t="s">
        <v>213</v>
      </c>
      <c r="C63" s="56">
        <v>1</v>
      </c>
      <c r="D63" s="56">
        <v>1</v>
      </c>
      <c r="E63" s="56">
        <v>16410</v>
      </c>
      <c r="F63" s="56"/>
      <c r="G63" s="56"/>
      <c r="H63" s="56">
        <v>12</v>
      </c>
      <c r="I63" s="56">
        <v>820.5</v>
      </c>
      <c r="J63" s="56">
        <v>0</v>
      </c>
      <c r="K63" s="56"/>
      <c r="L63" s="56"/>
      <c r="M63" s="56"/>
      <c r="N63" s="40">
        <v>1</v>
      </c>
      <c r="O63" s="63">
        <f>E63+I63</f>
        <v>17230.5</v>
      </c>
      <c r="P63" s="40">
        <v>12</v>
      </c>
      <c r="Q63" s="52">
        <v>0.05</v>
      </c>
      <c r="R63" s="40">
        <v>0</v>
      </c>
      <c r="S63" s="40"/>
      <c r="T63" s="53"/>
      <c r="U63" s="56"/>
      <c r="V63" s="51">
        <f t="shared" si="3"/>
        <v>2.1710430000000001</v>
      </c>
      <c r="W63" s="57">
        <f t="shared" si="1"/>
        <v>0</v>
      </c>
    </row>
    <row r="64" spans="1:24" x14ac:dyDescent="0.2">
      <c r="A64" s="168"/>
      <c r="B64" s="66" t="s">
        <v>214</v>
      </c>
      <c r="C64" s="56">
        <v>1</v>
      </c>
      <c r="D64" s="56">
        <v>1</v>
      </c>
      <c r="E64" s="56">
        <v>18910</v>
      </c>
      <c r="F64" s="56">
        <v>945.5</v>
      </c>
      <c r="G64" s="56"/>
      <c r="H64" s="56">
        <v>12</v>
      </c>
      <c r="I64" s="56">
        <v>945.5</v>
      </c>
      <c r="J64" s="56">
        <v>0</v>
      </c>
      <c r="K64" s="56"/>
      <c r="L64" s="56"/>
      <c r="M64" s="56"/>
      <c r="N64" s="40">
        <v>1</v>
      </c>
      <c r="O64" s="63">
        <f>E64+I64+F64</f>
        <v>20801</v>
      </c>
      <c r="P64" s="40">
        <v>12</v>
      </c>
      <c r="Q64" s="52">
        <v>0.05</v>
      </c>
      <c r="R64" s="40">
        <v>0</v>
      </c>
      <c r="S64" s="40"/>
      <c r="T64" s="53"/>
      <c r="U64" s="56"/>
      <c r="V64" s="51">
        <f t="shared" si="3"/>
        <v>2.6209259999999999</v>
      </c>
      <c r="W64" s="57">
        <f t="shared" si="1"/>
        <v>0</v>
      </c>
    </row>
    <row r="65" spans="1:24" x14ac:dyDescent="0.2">
      <c r="A65" s="168"/>
      <c r="B65" s="66" t="s">
        <v>214</v>
      </c>
      <c r="C65" s="56">
        <v>3</v>
      </c>
      <c r="D65" s="56">
        <v>3</v>
      </c>
      <c r="E65" s="56">
        <v>18050</v>
      </c>
      <c r="F65" s="56">
        <v>902.5</v>
      </c>
      <c r="G65" s="56"/>
      <c r="H65" s="56">
        <v>12</v>
      </c>
      <c r="I65" s="56">
        <v>902.5</v>
      </c>
      <c r="J65" s="56">
        <v>0</v>
      </c>
      <c r="K65" s="56"/>
      <c r="L65" s="56"/>
      <c r="M65" s="56"/>
      <c r="N65" s="40">
        <v>3</v>
      </c>
      <c r="O65" s="63">
        <f>E65+I65+F65</f>
        <v>19855</v>
      </c>
      <c r="P65" s="40">
        <v>12</v>
      </c>
      <c r="Q65" s="52">
        <v>0.05</v>
      </c>
      <c r="R65" s="40"/>
      <c r="S65" s="40"/>
      <c r="T65" s="53"/>
      <c r="U65" s="56"/>
      <c r="V65" s="51">
        <f t="shared" si="3"/>
        <v>7.5051899999999998</v>
      </c>
      <c r="W65" s="57">
        <f t="shared" si="1"/>
        <v>0</v>
      </c>
    </row>
    <row r="66" spans="1:24" x14ac:dyDescent="0.2">
      <c r="A66" s="168"/>
      <c r="B66" s="66" t="s">
        <v>214</v>
      </c>
      <c r="C66" s="56">
        <v>5</v>
      </c>
      <c r="D66" s="56">
        <v>5</v>
      </c>
      <c r="E66" s="56">
        <v>18050</v>
      </c>
      <c r="F66" s="56"/>
      <c r="G66" s="56"/>
      <c r="H66" s="56">
        <v>12</v>
      </c>
      <c r="I66" s="56">
        <v>902.5</v>
      </c>
      <c r="J66" s="56">
        <v>0</v>
      </c>
      <c r="K66" s="56"/>
      <c r="L66" s="56"/>
      <c r="M66" s="56"/>
      <c r="N66" s="106">
        <v>5</v>
      </c>
      <c r="O66" s="106">
        <f>E66+I66</f>
        <v>18952.5</v>
      </c>
      <c r="P66" s="106">
        <v>12</v>
      </c>
      <c r="Q66" s="52">
        <v>0.05</v>
      </c>
      <c r="R66" s="106"/>
      <c r="S66" s="106"/>
      <c r="T66" s="53"/>
      <c r="U66" s="56"/>
      <c r="V66" s="51">
        <f t="shared" si="3"/>
        <v>11.940075</v>
      </c>
      <c r="W66" s="57">
        <f t="shared" si="1"/>
        <v>0</v>
      </c>
    </row>
    <row r="67" spans="1:24" x14ac:dyDescent="0.2">
      <c r="A67" s="168"/>
      <c r="B67" s="66" t="s">
        <v>215</v>
      </c>
      <c r="C67" s="56">
        <v>5</v>
      </c>
      <c r="D67" s="56">
        <v>5</v>
      </c>
      <c r="E67" s="56">
        <v>16410</v>
      </c>
      <c r="F67" s="56">
        <v>820.5</v>
      </c>
      <c r="G67" s="56"/>
      <c r="H67" s="56">
        <v>12</v>
      </c>
      <c r="I67" s="56">
        <v>820.5</v>
      </c>
      <c r="J67" s="56">
        <v>2460</v>
      </c>
      <c r="K67" s="56"/>
      <c r="L67" s="56"/>
      <c r="M67" s="56"/>
      <c r="N67" s="40">
        <v>5</v>
      </c>
      <c r="O67" s="63">
        <f>E67+I67+F67</f>
        <v>18051</v>
      </c>
      <c r="P67" s="40">
        <v>12</v>
      </c>
      <c r="Q67" s="52">
        <v>0.05</v>
      </c>
      <c r="R67" s="40">
        <v>2460</v>
      </c>
      <c r="S67" s="40"/>
      <c r="T67" s="53"/>
      <c r="U67" s="56"/>
      <c r="V67" s="51">
        <f t="shared" si="3"/>
        <v>12.848129999999999</v>
      </c>
      <c r="W67" s="57">
        <f t="shared" si="1"/>
        <v>0</v>
      </c>
    </row>
    <row r="68" spans="1:24" x14ac:dyDescent="0.2">
      <c r="A68" s="168"/>
      <c r="B68" s="66" t="s">
        <v>215</v>
      </c>
      <c r="C68" s="56">
        <v>1</v>
      </c>
      <c r="D68" s="56">
        <v>1</v>
      </c>
      <c r="E68" s="56">
        <v>16410</v>
      </c>
      <c r="F68" s="56"/>
      <c r="G68" s="56"/>
      <c r="H68" s="56">
        <v>12</v>
      </c>
      <c r="I68" s="56">
        <v>820.5</v>
      </c>
      <c r="J68" s="56">
        <v>2460</v>
      </c>
      <c r="K68" s="56"/>
      <c r="L68" s="56"/>
      <c r="M68" s="56"/>
      <c r="N68" s="106">
        <v>1</v>
      </c>
      <c r="O68" s="106">
        <f>E68+I68</f>
        <v>17230.5</v>
      </c>
      <c r="P68" s="106">
        <v>12</v>
      </c>
      <c r="Q68" s="52">
        <v>0.05</v>
      </c>
      <c r="R68" s="106">
        <v>2460</v>
      </c>
      <c r="S68" s="106"/>
      <c r="T68" s="53"/>
      <c r="U68" s="56"/>
      <c r="V68" s="51">
        <f t="shared" si="3"/>
        <v>2.466243</v>
      </c>
      <c r="W68" s="57">
        <f t="shared" si="1"/>
        <v>0</v>
      </c>
    </row>
    <row r="69" spans="1:24" x14ac:dyDescent="0.2">
      <c r="A69" s="168"/>
      <c r="B69" s="66" t="s">
        <v>215</v>
      </c>
      <c r="C69" s="56">
        <v>2</v>
      </c>
      <c r="D69" s="56">
        <v>2</v>
      </c>
      <c r="E69" s="56">
        <v>17310</v>
      </c>
      <c r="F69" s="56">
        <v>865.5</v>
      </c>
      <c r="G69" s="56"/>
      <c r="H69" s="56">
        <v>12</v>
      </c>
      <c r="I69" s="56">
        <v>865.5</v>
      </c>
      <c r="J69" s="56">
        <v>2460</v>
      </c>
      <c r="K69" s="56"/>
      <c r="L69" s="56"/>
      <c r="M69" s="56"/>
      <c r="N69" s="40">
        <v>2</v>
      </c>
      <c r="O69" s="63">
        <f>E69+I69+F69</f>
        <v>19041</v>
      </c>
      <c r="P69" s="40">
        <v>12</v>
      </c>
      <c r="Q69" s="52">
        <v>0.05</v>
      </c>
      <c r="R69" s="40">
        <v>2460</v>
      </c>
      <c r="S69" s="40"/>
      <c r="T69" s="53"/>
      <c r="U69" s="56"/>
      <c r="V69" s="51">
        <f t="shared" ref="V69:V100" si="4">((N69*(O69+(O69*Q69)+R69))+(S69*5%*O69+T69*10%*O69+U69*15%*O69))*P69/100000</f>
        <v>5.3887319999999992</v>
      </c>
      <c r="W69" s="57">
        <f t="shared" ref="W69:W132" si="5">N69-C69</f>
        <v>0</v>
      </c>
    </row>
    <row r="70" spans="1:24" x14ac:dyDescent="0.2">
      <c r="A70" s="168"/>
      <c r="B70" s="66" t="s">
        <v>216</v>
      </c>
      <c r="C70" s="56">
        <v>2</v>
      </c>
      <c r="D70" s="56">
        <v>2</v>
      </c>
      <c r="E70" s="56">
        <v>18050</v>
      </c>
      <c r="F70" s="56"/>
      <c r="G70" s="56"/>
      <c r="H70" s="56">
        <v>12</v>
      </c>
      <c r="I70" s="56">
        <v>902.5</v>
      </c>
      <c r="J70" s="56">
        <v>2575</v>
      </c>
      <c r="K70" s="56"/>
      <c r="L70" s="56"/>
      <c r="M70" s="56"/>
      <c r="N70" s="40">
        <v>2</v>
      </c>
      <c r="O70" s="63">
        <f>E70+I70</f>
        <v>18952.5</v>
      </c>
      <c r="P70" s="40">
        <v>12</v>
      </c>
      <c r="Q70" s="52">
        <v>0.05</v>
      </c>
      <c r="R70" s="40">
        <v>2575</v>
      </c>
      <c r="S70" s="40"/>
      <c r="T70" s="53"/>
      <c r="U70" s="56"/>
      <c r="V70" s="51">
        <f t="shared" si="4"/>
        <v>5.3940299999999999</v>
      </c>
      <c r="W70" s="57">
        <f t="shared" si="5"/>
        <v>0</v>
      </c>
    </row>
    <row r="71" spans="1:24" x14ac:dyDescent="0.2">
      <c r="A71" s="168"/>
      <c r="B71" s="66" t="s">
        <v>217</v>
      </c>
      <c r="C71" s="56">
        <v>5</v>
      </c>
      <c r="D71" s="56">
        <v>5</v>
      </c>
      <c r="E71" s="56">
        <v>18050</v>
      </c>
      <c r="F71" s="56">
        <v>902.5</v>
      </c>
      <c r="G71" s="56"/>
      <c r="H71" s="56">
        <v>12</v>
      </c>
      <c r="I71" s="56">
        <v>902.5</v>
      </c>
      <c r="J71" s="56">
        <v>5155</v>
      </c>
      <c r="K71" s="56"/>
      <c r="L71" s="56"/>
      <c r="M71" s="56"/>
      <c r="N71" s="40">
        <v>5</v>
      </c>
      <c r="O71" s="63">
        <f>E71+I71+F71</f>
        <v>19855</v>
      </c>
      <c r="P71" s="40">
        <v>12</v>
      </c>
      <c r="Q71" s="52">
        <v>0.05</v>
      </c>
      <c r="R71" s="40">
        <v>5155</v>
      </c>
      <c r="S71" s="40"/>
      <c r="T71" s="53"/>
      <c r="U71" s="56"/>
      <c r="V71" s="51">
        <f t="shared" si="4"/>
        <v>15.601649999999999</v>
      </c>
      <c r="W71" s="57">
        <f t="shared" si="5"/>
        <v>0</v>
      </c>
    </row>
    <row r="72" spans="1:24" x14ac:dyDescent="0.2">
      <c r="A72" s="167"/>
      <c r="B72" s="66" t="s">
        <v>217</v>
      </c>
      <c r="C72" s="56">
        <v>2</v>
      </c>
      <c r="D72" s="56">
        <v>2</v>
      </c>
      <c r="E72" s="56">
        <v>18050</v>
      </c>
      <c r="F72" s="56"/>
      <c r="G72" s="56"/>
      <c r="H72" s="56">
        <v>12</v>
      </c>
      <c r="I72" s="56">
        <v>902.5</v>
      </c>
      <c r="J72" s="56">
        <v>5155</v>
      </c>
      <c r="K72" s="56"/>
      <c r="L72" s="56"/>
      <c r="M72" s="56"/>
      <c r="N72" s="106">
        <v>2</v>
      </c>
      <c r="O72" s="106">
        <f t="shared" ref="O72:O78" si="6">E72+I72</f>
        <v>18952.5</v>
      </c>
      <c r="P72" s="106">
        <v>12</v>
      </c>
      <c r="Q72" s="52">
        <v>0.05</v>
      </c>
      <c r="R72" s="106">
        <v>5155</v>
      </c>
      <c r="S72" s="106"/>
      <c r="T72" s="53"/>
      <c r="U72" s="56"/>
      <c r="V72" s="51">
        <f t="shared" si="4"/>
        <v>6.0132300000000001</v>
      </c>
      <c r="W72" s="57">
        <f t="shared" si="5"/>
        <v>0</v>
      </c>
    </row>
    <row r="73" spans="1:24" x14ac:dyDescent="0.2">
      <c r="A73" s="100" t="s">
        <v>199</v>
      </c>
      <c r="B73" s="100" t="s">
        <v>99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40"/>
      <c r="O73" s="63">
        <f t="shared" si="6"/>
        <v>0</v>
      </c>
      <c r="P73" s="40"/>
      <c r="Q73" s="52"/>
      <c r="R73" s="40"/>
      <c r="S73" s="40"/>
      <c r="T73" s="53"/>
      <c r="U73" s="56"/>
      <c r="V73" s="51">
        <f t="shared" si="4"/>
        <v>0</v>
      </c>
      <c r="W73" s="57">
        <f t="shared" si="5"/>
        <v>0</v>
      </c>
    </row>
    <row r="74" spans="1:24" x14ac:dyDescent="0.2">
      <c r="A74" s="166" t="s">
        <v>147</v>
      </c>
      <c r="B74" s="66" t="s">
        <v>82</v>
      </c>
      <c r="C74" s="56">
        <v>2</v>
      </c>
      <c r="D74" s="56">
        <v>2</v>
      </c>
      <c r="E74" s="56">
        <v>17365</v>
      </c>
      <c r="F74" s="56"/>
      <c r="G74" s="56"/>
      <c r="H74" s="56">
        <v>12</v>
      </c>
      <c r="I74" s="56">
        <v>868.25</v>
      </c>
      <c r="J74" s="56">
        <v>0</v>
      </c>
      <c r="K74" s="56"/>
      <c r="L74" s="56"/>
      <c r="M74" s="56"/>
      <c r="N74" s="40">
        <v>2</v>
      </c>
      <c r="O74" s="63">
        <f t="shared" si="6"/>
        <v>18233.25</v>
      </c>
      <c r="P74" s="40">
        <v>12</v>
      </c>
      <c r="Q74" s="52">
        <v>0.05</v>
      </c>
      <c r="R74" s="40">
        <v>0</v>
      </c>
      <c r="S74" s="40"/>
      <c r="T74" s="53"/>
      <c r="U74" s="56"/>
      <c r="V74" s="51">
        <f t="shared" si="4"/>
        <v>4.5947789999999999</v>
      </c>
      <c r="W74" s="57">
        <f t="shared" si="5"/>
        <v>0</v>
      </c>
    </row>
    <row r="75" spans="1:24" x14ac:dyDescent="0.2">
      <c r="A75" s="168"/>
      <c r="B75" s="66" t="s">
        <v>82</v>
      </c>
      <c r="C75" s="56">
        <v>2</v>
      </c>
      <c r="D75" s="56">
        <v>2</v>
      </c>
      <c r="E75" s="56">
        <v>21000</v>
      </c>
      <c r="F75" s="56"/>
      <c r="G75" s="56"/>
      <c r="H75" s="56">
        <v>12</v>
      </c>
      <c r="I75" s="56">
        <v>1050</v>
      </c>
      <c r="J75" s="56">
        <v>0</v>
      </c>
      <c r="K75" s="56"/>
      <c r="L75" s="56"/>
      <c r="M75" s="56"/>
      <c r="N75" s="40">
        <v>2</v>
      </c>
      <c r="O75" s="63">
        <f t="shared" si="6"/>
        <v>22050</v>
      </c>
      <c r="P75" s="40">
        <v>12</v>
      </c>
      <c r="Q75" s="52">
        <v>0.05</v>
      </c>
      <c r="R75" s="40">
        <v>0</v>
      </c>
      <c r="S75" s="40"/>
      <c r="T75" s="53"/>
      <c r="U75" s="56"/>
      <c r="V75" s="51">
        <f t="shared" si="4"/>
        <v>5.5566000000000004</v>
      </c>
      <c r="W75" s="57">
        <f t="shared" si="5"/>
        <v>0</v>
      </c>
    </row>
    <row r="76" spans="1:24" x14ac:dyDescent="0.2">
      <c r="A76" s="168"/>
      <c r="B76" s="66" t="s">
        <v>82</v>
      </c>
      <c r="C76" s="56">
        <v>3</v>
      </c>
      <c r="D76" s="56">
        <v>3</v>
      </c>
      <c r="E76" s="56">
        <v>23150</v>
      </c>
      <c r="F76" s="56"/>
      <c r="G76" s="56"/>
      <c r="H76" s="56">
        <v>12</v>
      </c>
      <c r="I76" s="56">
        <v>1157.5</v>
      </c>
      <c r="J76" s="56">
        <v>0</v>
      </c>
      <c r="K76" s="56"/>
      <c r="L76" s="56"/>
      <c r="M76" s="56"/>
      <c r="N76" s="40">
        <v>3</v>
      </c>
      <c r="O76" s="63">
        <f t="shared" si="6"/>
        <v>24307.5</v>
      </c>
      <c r="P76" s="40">
        <v>12</v>
      </c>
      <c r="Q76" s="52">
        <v>0.05</v>
      </c>
      <c r="R76" s="40">
        <v>0</v>
      </c>
      <c r="S76" s="40"/>
      <c r="T76" s="53"/>
      <c r="U76" s="56"/>
      <c r="V76" s="51">
        <f t="shared" si="4"/>
        <v>9.1882350000000006</v>
      </c>
      <c r="W76" s="57">
        <f t="shared" si="5"/>
        <v>0</v>
      </c>
    </row>
    <row r="77" spans="1:24" x14ac:dyDescent="0.2">
      <c r="A77" s="167"/>
      <c r="B77" s="66" t="s">
        <v>82</v>
      </c>
      <c r="C77" s="56">
        <v>3</v>
      </c>
      <c r="D77" s="56">
        <v>3</v>
      </c>
      <c r="E77" s="56">
        <v>24305</v>
      </c>
      <c r="F77" s="56"/>
      <c r="G77" s="56"/>
      <c r="H77" s="56">
        <v>12</v>
      </c>
      <c r="I77" s="56">
        <v>1215.25</v>
      </c>
      <c r="J77" s="56">
        <v>0</v>
      </c>
      <c r="K77" s="56"/>
      <c r="L77" s="56"/>
      <c r="M77" s="56"/>
      <c r="N77" s="40">
        <v>3</v>
      </c>
      <c r="O77" s="63">
        <f t="shared" si="6"/>
        <v>25520.25</v>
      </c>
      <c r="P77" s="40">
        <v>12</v>
      </c>
      <c r="Q77" s="52">
        <v>0.05</v>
      </c>
      <c r="R77" s="40">
        <v>0</v>
      </c>
      <c r="S77" s="40"/>
      <c r="T77" s="53"/>
      <c r="U77" s="56"/>
      <c r="V77" s="51">
        <f t="shared" si="4"/>
        <v>9.6466545000000004</v>
      </c>
      <c r="W77" s="57">
        <f t="shared" si="5"/>
        <v>0</v>
      </c>
    </row>
    <row r="78" spans="1:24" ht="48" x14ac:dyDescent="0.2">
      <c r="A78" s="113" t="s">
        <v>148</v>
      </c>
      <c r="B78" s="113" t="s">
        <v>454</v>
      </c>
      <c r="C78" s="56"/>
      <c r="D78" s="56">
        <v>1</v>
      </c>
      <c r="E78" s="56">
        <v>160000</v>
      </c>
      <c r="F78" s="56"/>
      <c r="G78" s="56"/>
      <c r="H78" s="56">
        <v>12</v>
      </c>
      <c r="I78" s="56">
        <v>0</v>
      </c>
      <c r="J78" s="56">
        <v>48000</v>
      </c>
      <c r="K78" s="56"/>
      <c r="L78" s="56"/>
      <c r="M78" s="56"/>
      <c r="N78" s="63">
        <v>1</v>
      </c>
      <c r="O78" s="63">
        <f t="shared" si="6"/>
        <v>160000</v>
      </c>
      <c r="P78" s="63">
        <v>12</v>
      </c>
      <c r="Q78" s="52">
        <v>0.05</v>
      </c>
      <c r="R78" s="63">
        <v>48000</v>
      </c>
      <c r="S78" s="63"/>
      <c r="T78" s="53"/>
      <c r="U78" s="56"/>
      <c r="V78" s="51">
        <f t="shared" si="4"/>
        <v>25.92</v>
      </c>
      <c r="W78" s="57">
        <f t="shared" si="5"/>
        <v>1</v>
      </c>
      <c r="X78" s="78" t="s">
        <v>572</v>
      </c>
    </row>
    <row r="79" spans="1:24" x14ac:dyDescent="0.2">
      <c r="A79" s="69" t="s">
        <v>149</v>
      </c>
      <c r="B79" s="66" t="s">
        <v>218</v>
      </c>
      <c r="C79" s="56">
        <v>2</v>
      </c>
      <c r="D79" s="56">
        <v>1</v>
      </c>
      <c r="E79" s="56">
        <v>160000</v>
      </c>
      <c r="F79" s="56"/>
      <c r="G79" s="56"/>
      <c r="H79" s="56">
        <v>12</v>
      </c>
      <c r="I79" s="56">
        <v>8000</v>
      </c>
      <c r="J79" s="56">
        <v>48000</v>
      </c>
      <c r="K79" s="56"/>
      <c r="L79" s="56"/>
      <c r="M79" s="56"/>
      <c r="N79" s="40">
        <v>1</v>
      </c>
      <c r="O79" s="63">
        <f>E79+I79</f>
        <v>168000</v>
      </c>
      <c r="P79" s="40">
        <v>12</v>
      </c>
      <c r="Q79" s="52">
        <v>0.05</v>
      </c>
      <c r="R79" s="40">
        <v>48000</v>
      </c>
      <c r="S79" s="40"/>
      <c r="T79" s="53"/>
      <c r="U79" s="56"/>
      <c r="V79" s="51">
        <f t="shared" si="4"/>
        <v>26.928000000000001</v>
      </c>
      <c r="W79" s="57">
        <f t="shared" si="5"/>
        <v>-1</v>
      </c>
    </row>
    <row r="80" spans="1:24" x14ac:dyDescent="0.2">
      <c r="A80" s="113" t="s">
        <v>150</v>
      </c>
      <c r="B80" s="66" t="s">
        <v>456</v>
      </c>
      <c r="C80" s="56">
        <v>1</v>
      </c>
      <c r="D80" s="56">
        <v>1</v>
      </c>
      <c r="E80" s="56">
        <v>168000</v>
      </c>
      <c r="F80" s="56"/>
      <c r="G80" s="56"/>
      <c r="H80" s="56">
        <v>12</v>
      </c>
      <c r="I80" s="56">
        <v>8400</v>
      </c>
      <c r="J80" s="56">
        <v>0</v>
      </c>
      <c r="K80" s="56"/>
      <c r="L80" s="56"/>
      <c r="M80" s="56"/>
      <c r="N80" s="40">
        <v>1</v>
      </c>
      <c r="O80" s="63">
        <f>E80+I80</f>
        <v>176400</v>
      </c>
      <c r="P80" s="40">
        <v>12</v>
      </c>
      <c r="Q80" s="52">
        <v>0.05</v>
      </c>
      <c r="R80" s="40">
        <v>0</v>
      </c>
      <c r="S80" s="40"/>
      <c r="T80" s="53"/>
      <c r="U80" s="56"/>
      <c r="V80" s="51">
        <f t="shared" si="4"/>
        <v>22.226400000000002</v>
      </c>
      <c r="W80" s="57">
        <f t="shared" si="5"/>
        <v>0</v>
      </c>
    </row>
    <row r="81" spans="1:24" x14ac:dyDescent="0.2">
      <c r="A81" s="114"/>
      <c r="B81" s="66" t="s">
        <v>456</v>
      </c>
      <c r="C81" s="56">
        <v>1</v>
      </c>
      <c r="D81" s="56">
        <v>1</v>
      </c>
      <c r="E81" s="56">
        <v>160000</v>
      </c>
      <c r="F81" s="56"/>
      <c r="G81" s="56"/>
      <c r="H81" s="56">
        <v>12</v>
      </c>
      <c r="I81" s="56">
        <v>0</v>
      </c>
      <c r="J81" s="56">
        <v>0</v>
      </c>
      <c r="K81" s="56"/>
      <c r="L81" s="56"/>
      <c r="M81" s="56"/>
      <c r="N81" s="40">
        <v>1</v>
      </c>
      <c r="O81" s="63">
        <f>E81+I81</f>
        <v>160000</v>
      </c>
      <c r="P81" s="40">
        <v>12</v>
      </c>
      <c r="Q81" s="52">
        <v>0.05</v>
      </c>
      <c r="R81" s="40">
        <v>0</v>
      </c>
      <c r="S81" s="40"/>
      <c r="T81" s="53"/>
      <c r="U81" s="56"/>
      <c r="V81" s="51">
        <f t="shared" si="4"/>
        <v>20.16</v>
      </c>
      <c r="W81" s="57">
        <f t="shared" si="5"/>
        <v>0</v>
      </c>
    </row>
    <row r="82" spans="1:24" x14ac:dyDescent="0.2">
      <c r="A82" s="80" t="s">
        <v>151</v>
      </c>
      <c r="B82" s="66" t="s">
        <v>15</v>
      </c>
      <c r="C82" s="56">
        <v>1</v>
      </c>
      <c r="D82" s="56">
        <v>0</v>
      </c>
      <c r="E82" s="56">
        <v>60000</v>
      </c>
      <c r="F82" s="56"/>
      <c r="G82" s="56"/>
      <c r="H82" s="56">
        <v>12</v>
      </c>
      <c r="I82" s="56">
        <v>0</v>
      </c>
      <c r="J82" s="56">
        <v>0</v>
      </c>
      <c r="K82" s="56"/>
      <c r="L82" s="56"/>
      <c r="M82" s="56"/>
      <c r="N82" s="40">
        <v>1</v>
      </c>
      <c r="O82" s="63">
        <v>60000</v>
      </c>
      <c r="P82" s="40">
        <v>12</v>
      </c>
      <c r="Q82" s="52">
        <v>0</v>
      </c>
      <c r="R82" s="40">
        <v>0</v>
      </c>
      <c r="S82" s="40"/>
      <c r="T82" s="53"/>
      <c r="U82" s="56"/>
      <c r="V82" s="51">
        <f t="shared" si="4"/>
        <v>7.2</v>
      </c>
      <c r="W82" s="57">
        <f t="shared" si="5"/>
        <v>0</v>
      </c>
    </row>
    <row r="83" spans="1:24" x14ac:dyDescent="0.2">
      <c r="A83" s="170" t="s">
        <v>152</v>
      </c>
      <c r="B83" s="66" t="s">
        <v>219</v>
      </c>
      <c r="C83" s="56">
        <v>1</v>
      </c>
      <c r="D83" s="56">
        <v>1</v>
      </c>
      <c r="E83" s="56">
        <v>50000</v>
      </c>
      <c r="F83" s="56"/>
      <c r="G83" s="56"/>
      <c r="H83" s="56">
        <v>12</v>
      </c>
      <c r="I83" s="56">
        <v>0</v>
      </c>
      <c r="J83" s="56">
        <v>0</v>
      </c>
      <c r="K83" s="56"/>
      <c r="L83" s="56"/>
      <c r="M83" s="56"/>
      <c r="N83" s="40">
        <v>1</v>
      </c>
      <c r="O83" s="63">
        <f>E83+I83</f>
        <v>50000</v>
      </c>
      <c r="P83" s="40">
        <v>12</v>
      </c>
      <c r="Q83" s="52">
        <v>0</v>
      </c>
      <c r="R83" s="40">
        <v>0</v>
      </c>
      <c r="S83" s="40"/>
      <c r="T83" s="53"/>
      <c r="U83" s="56"/>
      <c r="V83" s="51">
        <f t="shared" si="4"/>
        <v>6</v>
      </c>
      <c r="W83" s="57">
        <f t="shared" si="5"/>
        <v>0</v>
      </c>
    </row>
    <row r="84" spans="1:24" x14ac:dyDescent="0.2">
      <c r="A84" s="171"/>
      <c r="B84" s="66" t="s">
        <v>220</v>
      </c>
      <c r="C84" s="56">
        <v>3</v>
      </c>
      <c r="D84" s="56">
        <v>3</v>
      </c>
      <c r="E84" s="56">
        <v>55125</v>
      </c>
      <c r="F84" s="56"/>
      <c r="G84" s="56"/>
      <c r="H84" s="56">
        <v>12</v>
      </c>
      <c r="I84" s="56">
        <v>2756.25</v>
      </c>
      <c r="J84" s="56">
        <v>0</v>
      </c>
      <c r="K84" s="56"/>
      <c r="L84" s="56"/>
      <c r="M84" s="56"/>
      <c r="N84" s="40">
        <v>3</v>
      </c>
      <c r="O84" s="90">
        <f>E84+I84</f>
        <v>57881.25</v>
      </c>
      <c r="P84" s="40">
        <v>12</v>
      </c>
      <c r="Q84" s="52">
        <v>0.05</v>
      </c>
      <c r="R84" s="40">
        <v>0</v>
      </c>
      <c r="S84" s="40"/>
      <c r="T84" s="53"/>
      <c r="U84" s="56"/>
      <c r="V84" s="51">
        <f t="shared" si="4"/>
        <v>21.879112500000002</v>
      </c>
      <c r="W84" s="57">
        <f t="shared" si="5"/>
        <v>0</v>
      </c>
    </row>
    <row r="85" spans="1:24" x14ac:dyDescent="0.2">
      <c r="A85" s="171"/>
      <c r="B85" s="66" t="s">
        <v>220</v>
      </c>
      <c r="C85" s="56">
        <v>1</v>
      </c>
      <c r="D85" s="56">
        <v>1</v>
      </c>
      <c r="E85" s="56">
        <v>52500</v>
      </c>
      <c r="F85" s="56"/>
      <c r="G85" s="56"/>
      <c r="H85" s="56">
        <v>12</v>
      </c>
      <c r="I85" s="56">
        <v>2625</v>
      </c>
      <c r="J85" s="56">
        <v>0</v>
      </c>
      <c r="K85" s="56"/>
      <c r="L85" s="56"/>
      <c r="M85" s="56"/>
      <c r="N85" s="40">
        <v>1</v>
      </c>
      <c r="O85" s="90">
        <f>E85+I85</f>
        <v>55125</v>
      </c>
      <c r="P85" s="40">
        <v>12</v>
      </c>
      <c r="Q85" s="52">
        <v>0.05</v>
      </c>
      <c r="R85" s="40">
        <v>0</v>
      </c>
      <c r="S85" s="40"/>
      <c r="T85" s="53"/>
      <c r="U85" s="56"/>
      <c r="V85" s="51">
        <f t="shared" si="4"/>
        <v>6.9457500000000003</v>
      </c>
      <c r="W85" s="57">
        <f t="shared" si="5"/>
        <v>0</v>
      </c>
    </row>
    <row r="86" spans="1:24" x14ac:dyDescent="0.2">
      <c r="A86" s="171"/>
      <c r="B86" s="67" t="s">
        <v>220</v>
      </c>
      <c r="C86" s="56">
        <v>2</v>
      </c>
      <c r="D86" s="56">
        <v>0</v>
      </c>
      <c r="E86" s="56">
        <v>60000</v>
      </c>
      <c r="F86" s="56"/>
      <c r="G86" s="56"/>
      <c r="H86" s="56">
        <v>12</v>
      </c>
      <c r="I86" s="56">
        <v>0</v>
      </c>
      <c r="J86" s="56">
        <v>0</v>
      </c>
      <c r="K86" s="56"/>
      <c r="L86" s="56"/>
      <c r="M86" s="56"/>
      <c r="N86" s="40">
        <v>2</v>
      </c>
      <c r="O86" s="63">
        <v>60000</v>
      </c>
      <c r="P86" s="40">
        <v>12</v>
      </c>
      <c r="Q86" s="52">
        <v>0</v>
      </c>
      <c r="R86" s="40">
        <v>0</v>
      </c>
      <c r="S86" s="40"/>
      <c r="T86" s="53"/>
      <c r="U86" s="56"/>
      <c r="V86" s="51">
        <f t="shared" si="4"/>
        <v>14.4</v>
      </c>
      <c r="W86" s="57">
        <f t="shared" si="5"/>
        <v>0</v>
      </c>
    </row>
    <row r="87" spans="1:24" x14ac:dyDescent="0.2">
      <c r="A87" s="169" t="s">
        <v>153</v>
      </c>
      <c r="B87" s="66" t="s">
        <v>221</v>
      </c>
      <c r="C87" s="56">
        <v>1</v>
      </c>
      <c r="D87" s="56">
        <v>1</v>
      </c>
      <c r="E87" s="56">
        <v>50000</v>
      </c>
      <c r="F87" s="56"/>
      <c r="G87" s="56"/>
      <c r="H87" s="56">
        <v>12</v>
      </c>
      <c r="I87" s="56">
        <v>0</v>
      </c>
      <c r="J87" s="56">
        <v>0</v>
      </c>
      <c r="K87" s="56"/>
      <c r="L87" s="56"/>
      <c r="M87" s="56"/>
      <c r="N87" s="40">
        <v>1</v>
      </c>
      <c r="O87" s="90">
        <f>E87+I87</f>
        <v>50000</v>
      </c>
      <c r="P87" s="40">
        <v>12</v>
      </c>
      <c r="Q87" s="52">
        <v>0.05</v>
      </c>
      <c r="R87" s="40">
        <v>0</v>
      </c>
      <c r="S87" s="40"/>
      <c r="T87" s="53"/>
      <c r="U87" s="56"/>
      <c r="V87" s="51">
        <f t="shared" si="4"/>
        <v>6.3</v>
      </c>
      <c r="W87" s="57">
        <f t="shared" si="5"/>
        <v>0</v>
      </c>
    </row>
    <row r="88" spans="1:24" x14ac:dyDescent="0.2">
      <c r="A88" s="169"/>
      <c r="B88" s="66" t="s">
        <v>221</v>
      </c>
      <c r="C88" s="56">
        <v>1</v>
      </c>
      <c r="D88" s="56">
        <v>1</v>
      </c>
      <c r="E88" s="56">
        <v>52500</v>
      </c>
      <c r="F88" s="56"/>
      <c r="G88" s="56"/>
      <c r="H88" s="56">
        <v>12</v>
      </c>
      <c r="I88" s="56">
        <v>2625</v>
      </c>
      <c r="J88" s="56">
        <v>0</v>
      </c>
      <c r="K88" s="56"/>
      <c r="L88" s="56"/>
      <c r="M88" s="56"/>
      <c r="N88" s="40">
        <v>1</v>
      </c>
      <c r="O88" s="90">
        <f>E88+I88</f>
        <v>55125</v>
      </c>
      <c r="P88" s="40">
        <v>12</v>
      </c>
      <c r="Q88" s="52">
        <v>0.05</v>
      </c>
      <c r="R88" s="40">
        <v>0</v>
      </c>
      <c r="S88" s="40"/>
      <c r="T88" s="53"/>
      <c r="U88" s="56"/>
      <c r="V88" s="51">
        <f t="shared" si="4"/>
        <v>6.9457500000000003</v>
      </c>
      <c r="W88" s="57">
        <f t="shared" si="5"/>
        <v>0</v>
      </c>
    </row>
    <row r="89" spans="1:24" x14ac:dyDescent="0.2">
      <c r="A89" s="169"/>
      <c r="B89" s="67" t="s">
        <v>221</v>
      </c>
      <c r="C89" s="56">
        <v>1</v>
      </c>
      <c r="D89" s="56">
        <v>0</v>
      </c>
      <c r="E89" s="56">
        <v>60000</v>
      </c>
      <c r="F89" s="56"/>
      <c r="G89" s="56"/>
      <c r="H89" s="56">
        <v>12</v>
      </c>
      <c r="I89" s="56">
        <v>0</v>
      </c>
      <c r="J89" s="56">
        <v>0</v>
      </c>
      <c r="K89" s="56"/>
      <c r="L89" s="56"/>
      <c r="M89" s="56"/>
      <c r="N89" s="40">
        <v>1</v>
      </c>
      <c r="O89" s="90">
        <f>E89+I89</f>
        <v>60000</v>
      </c>
      <c r="P89" s="40">
        <v>12</v>
      </c>
      <c r="Q89" s="52">
        <v>0</v>
      </c>
      <c r="R89" s="40">
        <v>0</v>
      </c>
      <c r="S89" s="40"/>
      <c r="T89" s="53"/>
      <c r="U89" s="56"/>
      <c r="V89" s="51">
        <f t="shared" si="4"/>
        <v>7.2</v>
      </c>
      <c r="W89" s="57">
        <f t="shared" si="5"/>
        <v>0</v>
      </c>
    </row>
    <row r="90" spans="1:24" x14ac:dyDescent="0.2">
      <c r="A90" s="77" t="s">
        <v>154</v>
      </c>
      <c r="B90" s="67" t="s">
        <v>222</v>
      </c>
      <c r="C90" s="56">
        <v>3</v>
      </c>
      <c r="D90" s="56">
        <v>0</v>
      </c>
      <c r="E90" s="56">
        <v>60000</v>
      </c>
      <c r="F90" s="56"/>
      <c r="G90" s="56"/>
      <c r="H90" s="56">
        <v>12</v>
      </c>
      <c r="I90" s="56">
        <v>0</v>
      </c>
      <c r="J90" s="56">
        <v>0</v>
      </c>
      <c r="K90" s="56"/>
      <c r="L90" s="56"/>
      <c r="M90" s="56"/>
      <c r="N90" s="40">
        <v>3</v>
      </c>
      <c r="O90" s="63">
        <v>60000</v>
      </c>
      <c r="P90" s="40">
        <v>12</v>
      </c>
      <c r="Q90" s="52">
        <v>0</v>
      </c>
      <c r="R90" s="40">
        <v>0</v>
      </c>
      <c r="S90" s="40"/>
      <c r="T90" s="53"/>
      <c r="U90" s="56"/>
      <c r="V90" s="51">
        <f t="shared" si="4"/>
        <v>21.6</v>
      </c>
      <c r="W90" s="57">
        <f t="shared" si="5"/>
        <v>0</v>
      </c>
    </row>
    <row r="91" spans="1:24" x14ac:dyDescent="0.2">
      <c r="A91" s="69" t="s">
        <v>155</v>
      </c>
      <c r="B91" s="66" t="s">
        <v>223</v>
      </c>
      <c r="C91" s="56">
        <v>1</v>
      </c>
      <c r="D91" s="56">
        <v>1</v>
      </c>
      <c r="E91" s="56">
        <v>60000</v>
      </c>
      <c r="F91" s="56"/>
      <c r="G91" s="56"/>
      <c r="H91" s="56">
        <v>12</v>
      </c>
      <c r="I91" s="56">
        <v>3000</v>
      </c>
      <c r="J91" s="56">
        <v>0</v>
      </c>
      <c r="K91" s="56"/>
      <c r="L91" s="56"/>
      <c r="M91" s="56"/>
      <c r="N91" s="40">
        <v>1</v>
      </c>
      <c r="O91" s="90">
        <f t="shared" ref="O91:O110" si="7">E91+I91</f>
        <v>63000</v>
      </c>
      <c r="P91" s="40">
        <v>12</v>
      </c>
      <c r="Q91" s="52">
        <v>0.05</v>
      </c>
      <c r="R91" s="40">
        <v>0</v>
      </c>
      <c r="S91" s="40"/>
      <c r="T91" s="53"/>
      <c r="U91" s="56"/>
      <c r="V91" s="51">
        <f t="shared" si="4"/>
        <v>7.9379999999999997</v>
      </c>
      <c r="W91" s="57">
        <f t="shared" si="5"/>
        <v>0</v>
      </c>
    </row>
    <row r="92" spans="1:24" x14ac:dyDescent="0.2">
      <c r="A92" s="76" t="s">
        <v>156</v>
      </c>
      <c r="B92" s="66" t="s">
        <v>224</v>
      </c>
      <c r="C92" s="56">
        <v>1</v>
      </c>
      <c r="D92" s="56">
        <v>1</v>
      </c>
      <c r="E92" s="56">
        <v>60000</v>
      </c>
      <c r="F92" s="56"/>
      <c r="G92" s="56"/>
      <c r="H92" s="56">
        <v>12</v>
      </c>
      <c r="I92" s="56">
        <v>0</v>
      </c>
      <c r="J92" s="56">
        <v>0</v>
      </c>
      <c r="K92" s="56"/>
      <c r="L92" s="56"/>
      <c r="M92" s="56"/>
      <c r="N92" s="40">
        <v>1</v>
      </c>
      <c r="O92" s="90">
        <f t="shared" si="7"/>
        <v>60000</v>
      </c>
      <c r="P92" s="40">
        <v>12</v>
      </c>
      <c r="Q92" s="52">
        <v>0.05</v>
      </c>
      <c r="R92" s="40">
        <v>0</v>
      </c>
      <c r="S92" s="40"/>
      <c r="T92" s="53"/>
      <c r="U92" s="56"/>
      <c r="V92" s="51">
        <f t="shared" si="4"/>
        <v>7.56</v>
      </c>
      <c r="W92" s="57">
        <f t="shared" si="5"/>
        <v>0</v>
      </c>
    </row>
    <row r="93" spans="1:24" ht="64" x14ac:dyDescent="0.2">
      <c r="A93" s="112" t="s">
        <v>570</v>
      </c>
      <c r="B93" s="66" t="s">
        <v>571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111">
        <v>2</v>
      </c>
      <c r="O93" s="111">
        <v>70000</v>
      </c>
      <c r="P93" s="111">
        <v>3</v>
      </c>
      <c r="Q93" s="52">
        <v>0</v>
      </c>
      <c r="R93" s="111">
        <v>50000</v>
      </c>
      <c r="S93" s="111"/>
      <c r="T93" s="53"/>
      <c r="U93" s="56"/>
      <c r="V93" s="51">
        <f t="shared" si="4"/>
        <v>7.2</v>
      </c>
      <c r="W93" s="57">
        <f t="shared" si="5"/>
        <v>2</v>
      </c>
      <c r="X93" s="79" t="s">
        <v>573</v>
      </c>
    </row>
    <row r="94" spans="1:24" x14ac:dyDescent="0.2">
      <c r="A94" s="76" t="s">
        <v>157</v>
      </c>
      <c r="B94" s="66" t="s">
        <v>225</v>
      </c>
      <c r="C94" s="56">
        <v>3</v>
      </c>
      <c r="D94" s="56">
        <v>3</v>
      </c>
      <c r="E94" s="56">
        <v>46305</v>
      </c>
      <c r="F94" s="56"/>
      <c r="G94" s="56"/>
      <c r="H94" s="56">
        <v>12</v>
      </c>
      <c r="I94" s="56">
        <v>2315.25</v>
      </c>
      <c r="J94" s="56">
        <v>0</v>
      </c>
      <c r="K94" s="56"/>
      <c r="L94" s="56"/>
      <c r="M94" s="56"/>
      <c r="N94" s="40">
        <v>3</v>
      </c>
      <c r="O94" s="63">
        <f t="shared" si="7"/>
        <v>48620.25</v>
      </c>
      <c r="P94" s="40">
        <v>12</v>
      </c>
      <c r="Q94" s="52">
        <v>0.05</v>
      </c>
      <c r="R94" s="40">
        <v>0</v>
      </c>
      <c r="S94" s="40"/>
      <c r="T94" s="53"/>
      <c r="U94" s="56"/>
      <c r="V94" s="51">
        <f t="shared" si="4"/>
        <v>18.378454499999997</v>
      </c>
      <c r="W94" s="57">
        <f t="shared" si="5"/>
        <v>0</v>
      </c>
    </row>
    <row r="95" spans="1:24" x14ac:dyDescent="0.2">
      <c r="A95" s="76" t="s">
        <v>509</v>
      </c>
      <c r="B95" s="66" t="s">
        <v>186</v>
      </c>
      <c r="C95" s="56">
        <v>3</v>
      </c>
      <c r="D95" s="56">
        <v>3</v>
      </c>
      <c r="E95" s="56">
        <v>23150</v>
      </c>
      <c r="F95" s="56"/>
      <c r="G95" s="56"/>
      <c r="H95" s="56">
        <v>12</v>
      </c>
      <c r="I95" s="56">
        <v>1157.5</v>
      </c>
      <c r="J95" s="56">
        <v>0</v>
      </c>
      <c r="K95" s="56"/>
      <c r="L95" s="56"/>
      <c r="M95" s="56"/>
      <c r="N95" s="40">
        <v>3</v>
      </c>
      <c r="O95" s="63">
        <f t="shared" si="7"/>
        <v>24307.5</v>
      </c>
      <c r="P95" s="40">
        <v>12</v>
      </c>
      <c r="Q95" s="52">
        <v>0.05</v>
      </c>
      <c r="R95" s="40">
        <v>0</v>
      </c>
      <c r="S95" s="40"/>
      <c r="T95" s="53"/>
      <c r="U95" s="56"/>
      <c r="V95" s="51">
        <f t="shared" si="4"/>
        <v>9.1882350000000006</v>
      </c>
      <c r="W95" s="57">
        <f t="shared" si="5"/>
        <v>0</v>
      </c>
    </row>
    <row r="96" spans="1:24" x14ac:dyDescent="0.2">
      <c r="A96" s="76" t="s">
        <v>510</v>
      </c>
      <c r="B96" s="66" t="s">
        <v>226</v>
      </c>
      <c r="C96" s="56">
        <v>3</v>
      </c>
      <c r="D96" s="56">
        <v>3</v>
      </c>
      <c r="E96" s="56">
        <v>13890</v>
      </c>
      <c r="F96" s="56"/>
      <c r="G96" s="56"/>
      <c r="H96" s="56">
        <v>12</v>
      </c>
      <c r="I96" s="56">
        <v>694.5</v>
      </c>
      <c r="J96" s="56">
        <v>0</v>
      </c>
      <c r="K96" s="56"/>
      <c r="L96" s="56"/>
      <c r="M96" s="56"/>
      <c r="N96" s="40">
        <v>3</v>
      </c>
      <c r="O96" s="63">
        <f t="shared" si="7"/>
        <v>14584.5</v>
      </c>
      <c r="P96" s="40">
        <v>12</v>
      </c>
      <c r="Q96" s="52">
        <v>0.05</v>
      </c>
      <c r="R96" s="40">
        <v>0</v>
      </c>
      <c r="S96" s="40"/>
      <c r="T96" s="53"/>
      <c r="U96" s="56"/>
      <c r="V96" s="51">
        <f t="shared" si="4"/>
        <v>5.5129410000000005</v>
      </c>
      <c r="W96" s="57">
        <f t="shared" si="5"/>
        <v>0</v>
      </c>
    </row>
    <row r="97" spans="1:23" x14ac:dyDescent="0.2">
      <c r="A97" s="166" t="s">
        <v>511</v>
      </c>
      <c r="B97" s="66" t="s">
        <v>227</v>
      </c>
      <c r="C97" s="56">
        <v>1</v>
      </c>
      <c r="D97" s="56">
        <v>1</v>
      </c>
      <c r="E97" s="56">
        <v>50000</v>
      </c>
      <c r="F97" s="56"/>
      <c r="G97" s="56"/>
      <c r="H97" s="56">
        <v>12</v>
      </c>
      <c r="I97" s="56">
        <v>2500</v>
      </c>
      <c r="J97" s="56">
        <v>0</v>
      </c>
      <c r="K97" s="56"/>
      <c r="L97" s="56"/>
      <c r="M97" s="56"/>
      <c r="N97" s="40">
        <v>1</v>
      </c>
      <c r="O97" s="63">
        <f t="shared" si="7"/>
        <v>52500</v>
      </c>
      <c r="P97" s="40">
        <v>12</v>
      </c>
      <c r="Q97" s="52">
        <v>0.05</v>
      </c>
      <c r="R97" s="40">
        <v>0</v>
      </c>
      <c r="S97" s="40"/>
      <c r="T97" s="53"/>
      <c r="U97" s="56"/>
      <c r="V97" s="51">
        <f t="shared" si="4"/>
        <v>6.6150000000000002</v>
      </c>
      <c r="W97" s="57">
        <f t="shared" si="5"/>
        <v>0</v>
      </c>
    </row>
    <row r="98" spans="1:23" x14ac:dyDescent="0.2">
      <c r="A98" s="168"/>
      <c r="B98" s="66" t="s">
        <v>227</v>
      </c>
      <c r="C98" s="56">
        <v>6</v>
      </c>
      <c r="D98" s="56">
        <v>6</v>
      </c>
      <c r="E98" s="56">
        <v>52500</v>
      </c>
      <c r="F98" s="56"/>
      <c r="G98" s="56"/>
      <c r="H98" s="56">
        <v>12</v>
      </c>
      <c r="I98" s="56">
        <v>2625</v>
      </c>
      <c r="J98" s="56">
        <v>0</v>
      </c>
      <c r="K98" s="56"/>
      <c r="L98" s="56"/>
      <c r="M98" s="56"/>
      <c r="N98" s="40">
        <v>6</v>
      </c>
      <c r="O98" s="90">
        <f t="shared" si="7"/>
        <v>55125</v>
      </c>
      <c r="P98" s="40">
        <v>12</v>
      </c>
      <c r="Q98" s="52">
        <v>0.05</v>
      </c>
      <c r="R98" s="40">
        <v>0</v>
      </c>
      <c r="S98" s="40"/>
      <c r="T98" s="53"/>
      <c r="U98" s="56"/>
      <c r="V98" s="51">
        <f t="shared" si="4"/>
        <v>41.674500000000002</v>
      </c>
      <c r="W98" s="57">
        <f t="shared" si="5"/>
        <v>0</v>
      </c>
    </row>
    <row r="99" spans="1:23" x14ac:dyDescent="0.2">
      <c r="A99" s="168"/>
      <c r="B99" s="66" t="s">
        <v>228</v>
      </c>
      <c r="C99" s="56">
        <v>4</v>
      </c>
      <c r="D99" s="56">
        <v>4</v>
      </c>
      <c r="E99" s="56">
        <v>55125</v>
      </c>
      <c r="F99" s="56"/>
      <c r="G99" s="56"/>
      <c r="H99" s="56">
        <v>12</v>
      </c>
      <c r="I99" s="56">
        <v>2756.25</v>
      </c>
      <c r="J99" s="56">
        <v>0</v>
      </c>
      <c r="K99" s="56"/>
      <c r="L99" s="56"/>
      <c r="M99" s="56"/>
      <c r="N99" s="40">
        <v>4</v>
      </c>
      <c r="O99" s="90">
        <f t="shared" si="7"/>
        <v>57881.25</v>
      </c>
      <c r="P99" s="40">
        <v>12</v>
      </c>
      <c r="Q99" s="52">
        <v>0.05</v>
      </c>
      <c r="R99" s="40">
        <v>0</v>
      </c>
      <c r="S99" s="40"/>
      <c r="T99" s="53"/>
      <c r="U99" s="56"/>
      <c r="V99" s="51">
        <f t="shared" si="4"/>
        <v>29.172149999999998</v>
      </c>
      <c r="W99" s="57">
        <f t="shared" si="5"/>
        <v>0</v>
      </c>
    </row>
    <row r="100" spans="1:23" x14ac:dyDescent="0.2">
      <c r="A100" s="168"/>
      <c r="B100" s="66" t="s">
        <v>229</v>
      </c>
      <c r="C100" s="56">
        <v>2</v>
      </c>
      <c r="D100" s="56">
        <v>2</v>
      </c>
      <c r="E100" s="56">
        <v>57880</v>
      </c>
      <c r="F100" s="56"/>
      <c r="G100" s="56"/>
      <c r="H100" s="56">
        <v>12</v>
      </c>
      <c r="I100" s="56">
        <v>2894</v>
      </c>
      <c r="J100" s="56">
        <v>0</v>
      </c>
      <c r="K100" s="56"/>
      <c r="L100" s="56"/>
      <c r="M100" s="56"/>
      <c r="N100" s="40">
        <v>2</v>
      </c>
      <c r="O100" s="90">
        <f t="shared" si="7"/>
        <v>60774</v>
      </c>
      <c r="P100" s="40">
        <v>12</v>
      </c>
      <c r="Q100" s="52">
        <v>0.05</v>
      </c>
      <c r="R100" s="40">
        <v>0</v>
      </c>
      <c r="S100" s="40"/>
      <c r="T100" s="53"/>
      <c r="U100" s="56"/>
      <c r="V100" s="51">
        <f t="shared" si="4"/>
        <v>15.315047999999997</v>
      </c>
      <c r="W100" s="57">
        <f t="shared" si="5"/>
        <v>0</v>
      </c>
    </row>
    <row r="101" spans="1:23" x14ac:dyDescent="0.2">
      <c r="A101" s="168"/>
      <c r="B101" s="66" t="s">
        <v>230</v>
      </c>
      <c r="C101" s="56">
        <v>1</v>
      </c>
      <c r="D101" s="56">
        <v>1</v>
      </c>
      <c r="E101" s="56">
        <v>52500</v>
      </c>
      <c r="F101" s="56"/>
      <c r="G101" s="56"/>
      <c r="H101" s="56">
        <v>12</v>
      </c>
      <c r="I101" s="56">
        <v>2625</v>
      </c>
      <c r="J101" s="56">
        <v>7875</v>
      </c>
      <c r="K101" s="56"/>
      <c r="L101" s="56"/>
      <c r="M101" s="56"/>
      <c r="N101" s="40">
        <v>1</v>
      </c>
      <c r="O101" s="90">
        <f t="shared" si="7"/>
        <v>55125</v>
      </c>
      <c r="P101" s="40">
        <v>12</v>
      </c>
      <c r="Q101" s="52">
        <v>0.05</v>
      </c>
      <c r="R101" s="40">
        <v>7875</v>
      </c>
      <c r="S101" s="40"/>
      <c r="T101" s="53"/>
      <c r="U101" s="56"/>
      <c r="V101" s="51">
        <f t="shared" ref="V101:V132" si="8">((N101*(O101+(O101*Q101)+R101))+(S101*5%*O101+T101*10%*O101+U101*15%*O101))*P101/100000</f>
        <v>7.8907499999999997</v>
      </c>
      <c r="W101" s="57">
        <f t="shared" si="5"/>
        <v>0</v>
      </c>
    </row>
    <row r="102" spans="1:23" x14ac:dyDescent="0.2">
      <c r="A102" s="168"/>
      <c r="B102" s="66" t="s">
        <v>229</v>
      </c>
      <c r="C102" s="56">
        <v>1</v>
      </c>
      <c r="D102" s="56">
        <v>1</v>
      </c>
      <c r="E102" s="56">
        <v>60770</v>
      </c>
      <c r="F102" s="56"/>
      <c r="G102" s="56"/>
      <c r="H102" s="56">
        <v>12</v>
      </c>
      <c r="I102" s="56">
        <v>3038.5</v>
      </c>
      <c r="J102" s="56">
        <v>0</v>
      </c>
      <c r="K102" s="56"/>
      <c r="L102" s="56"/>
      <c r="M102" s="56"/>
      <c r="N102" s="40">
        <v>1</v>
      </c>
      <c r="O102" s="90">
        <f t="shared" si="7"/>
        <v>63808.5</v>
      </c>
      <c r="P102" s="40">
        <v>12</v>
      </c>
      <c r="Q102" s="52">
        <v>0.05</v>
      </c>
      <c r="R102" s="40">
        <v>0</v>
      </c>
      <c r="S102" s="40"/>
      <c r="T102" s="53"/>
      <c r="U102" s="56"/>
      <c r="V102" s="51">
        <f t="shared" si="8"/>
        <v>8.0398710000000015</v>
      </c>
      <c r="W102" s="57">
        <f t="shared" si="5"/>
        <v>0</v>
      </c>
    </row>
    <row r="103" spans="1:23" x14ac:dyDescent="0.2">
      <c r="A103" s="168"/>
      <c r="B103" s="66" t="s">
        <v>230</v>
      </c>
      <c r="C103" s="56">
        <v>1</v>
      </c>
      <c r="D103" s="56">
        <v>1</v>
      </c>
      <c r="E103" s="56">
        <v>55125</v>
      </c>
      <c r="F103" s="56"/>
      <c r="G103" s="56"/>
      <c r="H103" s="56">
        <v>12</v>
      </c>
      <c r="I103" s="56">
        <v>2756.25</v>
      </c>
      <c r="J103" s="56">
        <v>7875</v>
      </c>
      <c r="K103" s="56"/>
      <c r="L103" s="56"/>
      <c r="M103" s="56"/>
      <c r="N103" s="40">
        <v>1</v>
      </c>
      <c r="O103" s="90">
        <f t="shared" si="7"/>
        <v>57881.25</v>
      </c>
      <c r="P103" s="40">
        <v>12</v>
      </c>
      <c r="Q103" s="52">
        <v>0.05</v>
      </c>
      <c r="R103" s="40">
        <v>7875</v>
      </c>
      <c r="S103" s="40"/>
      <c r="T103" s="53"/>
      <c r="U103" s="56"/>
      <c r="V103" s="51">
        <f t="shared" si="8"/>
        <v>8.2380375000000008</v>
      </c>
      <c r="W103" s="57">
        <f t="shared" si="5"/>
        <v>0</v>
      </c>
    </row>
    <row r="104" spans="1:23" x14ac:dyDescent="0.2">
      <c r="A104" s="168"/>
      <c r="B104" s="66" t="s">
        <v>231</v>
      </c>
      <c r="C104" s="56">
        <v>1</v>
      </c>
      <c r="D104" s="56">
        <v>1</v>
      </c>
      <c r="E104" s="56">
        <v>52500</v>
      </c>
      <c r="F104" s="56"/>
      <c r="G104" s="56"/>
      <c r="H104" s="56">
        <v>12</v>
      </c>
      <c r="I104" s="56">
        <v>2625</v>
      </c>
      <c r="J104" s="56">
        <v>15750</v>
      </c>
      <c r="K104" s="56"/>
      <c r="L104" s="56"/>
      <c r="M104" s="56"/>
      <c r="N104" s="40">
        <v>1</v>
      </c>
      <c r="O104" s="90">
        <f t="shared" si="7"/>
        <v>55125</v>
      </c>
      <c r="P104" s="40">
        <v>12</v>
      </c>
      <c r="Q104" s="52">
        <v>0.05</v>
      </c>
      <c r="R104" s="40">
        <v>15750</v>
      </c>
      <c r="S104" s="40"/>
      <c r="T104" s="53"/>
      <c r="U104" s="56"/>
      <c r="V104" s="51">
        <f t="shared" si="8"/>
        <v>8.8357500000000009</v>
      </c>
      <c r="W104" s="57">
        <f t="shared" si="5"/>
        <v>0</v>
      </c>
    </row>
    <row r="105" spans="1:23" x14ac:dyDescent="0.2">
      <c r="A105" s="168"/>
      <c r="B105" s="66" t="s">
        <v>229</v>
      </c>
      <c r="C105" s="56">
        <v>3</v>
      </c>
      <c r="D105" s="56">
        <v>3</v>
      </c>
      <c r="E105" s="56">
        <v>69455</v>
      </c>
      <c r="F105" s="56"/>
      <c r="G105" s="56"/>
      <c r="H105" s="56">
        <v>12</v>
      </c>
      <c r="I105" s="56">
        <v>3472.75</v>
      </c>
      <c r="J105" s="56">
        <v>0</v>
      </c>
      <c r="K105" s="56"/>
      <c r="L105" s="56"/>
      <c r="M105" s="56"/>
      <c r="N105" s="40">
        <v>3</v>
      </c>
      <c r="O105" s="90">
        <f t="shared" si="7"/>
        <v>72927.75</v>
      </c>
      <c r="P105" s="40">
        <v>12</v>
      </c>
      <c r="Q105" s="52">
        <v>0.05</v>
      </c>
      <c r="R105" s="40">
        <v>0</v>
      </c>
      <c r="S105" s="40"/>
      <c r="T105" s="53"/>
      <c r="U105" s="56"/>
      <c r="V105" s="51">
        <f t="shared" si="8"/>
        <v>27.566689499999999</v>
      </c>
      <c r="W105" s="57">
        <f t="shared" si="5"/>
        <v>0</v>
      </c>
    </row>
    <row r="106" spans="1:23" x14ac:dyDescent="0.2">
      <c r="A106" s="168"/>
      <c r="B106" s="66" t="s">
        <v>232</v>
      </c>
      <c r="C106" s="56">
        <v>5</v>
      </c>
      <c r="D106" s="56">
        <v>5</v>
      </c>
      <c r="E106" s="56">
        <v>55125</v>
      </c>
      <c r="F106" s="56"/>
      <c r="G106" s="56"/>
      <c r="H106" s="56">
        <v>12</v>
      </c>
      <c r="I106" s="56">
        <v>2756.25</v>
      </c>
      <c r="J106" s="56">
        <v>15750</v>
      </c>
      <c r="K106" s="56"/>
      <c r="L106" s="56"/>
      <c r="M106" s="56"/>
      <c r="N106" s="40">
        <v>5</v>
      </c>
      <c r="O106" s="90">
        <f t="shared" si="7"/>
        <v>57881.25</v>
      </c>
      <c r="P106" s="40">
        <v>12</v>
      </c>
      <c r="Q106" s="52">
        <v>0.05</v>
      </c>
      <c r="R106" s="40">
        <v>15750</v>
      </c>
      <c r="S106" s="40"/>
      <c r="T106" s="53"/>
      <c r="U106" s="56"/>
      <c r="V106" s="51">
        <f t="shared" si="8"/>
        <v>45.915187500000002</v>
      </c>
      <c r="W106" s="57">
        <f t="shared" si="5"/>
        <v>0</v>
      </c>
    </row>
    <row r="107" spans="1:23" x14ac:dyDescent="0.2">
      <c r="A107" s="168"/>
      <c r="B107" s="66" t="s">
        <v>232</v>
      </c>
      <c r="C107" s="56">
        <v>1</v>
      </c>
      <c r="D107" s="56">
        <v>1</v>
      </c>
      <c r="E107" s="56">
        <v>52500</v>
      </c>
      <c r="F107" s="56"/>
      <c r="G107" s="56"/>
      <c r="H107" s="56">
        <v>12</v>
      </c>
      <c r="I107" s="56">
        <v>0</v>
      </c>
      <c r="J107" s="56">
        <v>15750</v>
      </c>
      <c r="K107" s="56"/>
      <c r="L107" s="56"/>
      <c r="M107" s="56"/>
      <c r="N107" s="63">
        <v>1</v>
      </c>
      <c r="O107" s="90">
        <f t="shared" si="7"/>
        <v>52500</v>
      </c>
      <c r="P107" s="63">
        <v>12</v>
      </c>
      <c r="Q107" s="52">
        <v>0.05</v>
      </c>
      <c r="R107" s="63">
        <v>15750</v>
      </c>
      <c r="S107" s="63"/>
      <c r="T107" s="53"/>
      <c r="U107" s="56"/>
      <c r="V107" s="51">
        <f t="shared" si="8"/>
        <v>8.5050000000000008</v>
      </c>
      <c r="W107" s="57">
        <f t="shared" si="5"/>
        <v>0</v>
      </c>
    </row>
    <row r="108" spans="1:23" x14ac:dyDescent="0.2">
      <c r="A108" s="168"/>
      <c r="B108" s="67" t="s">
        <v>232</v>
      </c>
      <c r="C108" s="56">
        <v>6</v>
      </c>
      <c r="D108" s="56">
        <v>0</v>
      </c>
      <c r="E108" s="56">
        <v>52500</v>
      </c>
      <c r="F108" s="56"/>
      <c r="G108" s="56"/>
      <c r="H108" s="56">
        <v>12</v>
      </c>
      <c r="I108" s="56">
        <v>0</v>
      </c>
      <c r="J108" s="56">
        <v>15750</v>
      </c>
      <c r="K108" s="56"/>
      <c r="L108" s="56"/>
      <c r="M108" s="56"/>
      <c r="N108" s="40">
        <v>6</v>
      </c>
      <c r="O108" s="90">
        <f t="shared" si="7"/>
        <v>52500</v>
      </c>
      <c r="P108" s="40">
        <v>12</v>
      </c>
      <c r="Q108" s="52">
        <v>0</v>
      </c>
      <c r="R108" s="40">
        <v>15750</v>
      </c>
      <c r="S108" s="40"/>
      <c r="T108" s="53"/>
      <c r="U108" s="56"/>
      <c r="V108" s="51">
        <f t="shared" si="8"/>
        <v>49.14</v>
      </c>
      <c r="W108" s="57">
        <f t="shared" si="5"/>
        <v>0</v>
      </c>
    </row>
    <row r="109" spans="1:23" x14ac:dyDescent="0.2">
      <c r="A109" s="168"/>
      <c r="B109" s="66" t="s">
        <v>229</v>
      </c>
      <c r="C109" s="56">
        <v>1</v>
      </c>
      <c r="D109" s="56">
        <v>1</v>
      </c>
      <c r="E109" s="56">
        <v>72930</v>
      </c>
      <c r="F109" s="56"/>
      <c r="G109" s="56"/>
      <c r="H109" s="56">
        <v>12</v>
      </c>
      <c r="I109" s="56">
        <v>3646.5</v>
      </c>
      <c r="J109" s="56">
        <v>0</v>
      </c>
      <c r="K109" s="56"/>
      <c r="L109" s="56"/>
      <c r="M109" s="56"/>
      <c r="N109" s="40">
        <v>1</v>
      </c>
      <c r="O109" s="90">
        <f t="shared" si="7"/>
        <v>76576.5</v>
      </c>
      <c r="P109" s="40">
        <v>12</v>
      </c>
      <c r="Q109" s="52">
        <v>0.05</v>
      </c>
      <c r="R109" s="40">
        <v>0</v>
      </c>
      <c r="S109" s="40"/>
      <c r="T109" s="53"/>
      <c r="U109" s="56"/>
      <c r="V109" s="51">
        <f t="shared" si="8"/>
        <v>9.6486389999999993</v>
      </c>
      <c r="W109" s="57">
        <f t="shared" si="5"/>
        <v>0</v>
      </c>
    </row>
    <row r="110" spans="1:23" x14ac:dyDescent="0.2">
      <c r="A110" s="167"/>
      <c r="B110" s="66" t="s">
        <v>229</v>
      </c>
      <c r="C110" s="56">
        <v>2</v>
      </c>
      <c r="D110" s="56">
        <v>2</v>
      </c>
      <c r="E110" s="56">
        <v>52500</v>
      </c>
      <c r="F110" s="56"/>
      <c r="G110" s="56"/>
      <c r="H110" s="56">
        <v>12</v>
      </c>
      <c r="I110" s="56">
        <v>0</v>
      </c>
      <c r="J110" s="56">
        <v>15750</v>
      </c>
      <c r="K110" s="56"/>
      <c r="L110" s="56"/>
      <c r="M110" s="56"/>
      <c r="N110" s="40">
        <v>2</v>
      </c>
      <c r="O110" s="90">
        <f t="shared" si="7"/>
        <v>52500</v>
      </c>
      <c r="P110" s="40">
        <v>12</v>
      </c>
      <c r="Q110" s="52">
        <v>0.05</v>
      </c>
      <c r="R110" s="40">
        <v>15750</v>
      </c>
      <c r="S110" s="40"/>
      <c r="T110" s="53"/>
      <c r="U110" s="56"/>
      <c r="V110" s="51">
        <f t="shared" si="8"/>
        <v>17.010000000000002</v>
      </c>
      <c r="W110" s="57">
        <f t="shared" si="5"/>
        <v>0</v>
      </c>
    </row>
    <row r="111" spans="1:23" x14ac:dyDescent="0.2">
      <c r="A111" s="100" t="s">
        <v>199</v>
      </c>
      <c r="B111" s="100" t="s">
        <v>99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40"/>
      <c r="O111" s="63"/>
      <c r="P111" s="40"/>
      <c r="Q111" s="52"/>
      <c r="R111" s="40"/>
      <c r="S111" s="40"/>
      <c r="T111" s="53"/>
      <c r="U111" s="56"/>
      <c r="V111" s="51">
        <f t="shared" si="8"/>
        <v>0</v>
      </c>
      <c r="W111" s="57">
        <f t="shared" si="5"/>
        <v>0</v>
      </c>
    </row>
    <row r="112" spans="1:23" x14ac:dyDescent="0.2">
      <c r="A112" s="166" t="s">
        <v>158</v>
      </c>
      <c r="B112" s="66" t="s">
        <v>233</v>
      </c>
      <c r="C112" s="56">
        <v>3</v>
      </c>
      <c r="D112" s="56">
        <v>3</v>
      </c>
      <c r="E112" s="56">
        <v>51250</v>
      </c>
      <c r="F112" s="56">
        <v>2562.5</v>
      </c>
      <c r="G112" s="56"/>
      <c r="H112" s="56">
        <v>12</v>
      </c>
      <c r="I112" s="56">
        <v>2562.5</v>
      </c>
      <c r="J112" s="56">
        <v>0</v>
      </c>
      <c r="K112" s="56"/>
      <c r="L112" s="56"/>
      <c r="M112" s="56"/>
      <c r="N112" s="40">
        <v>3</v>
      </c>
      <c r="O112" s="63">
        <f>E112+I112+F112</f>
        <v>56375</v>
      </c>
      <c r="P112" s="40">
        <v>12</v>
      </c>
      <c r="Q112" s="52">
        <v>0.05</v>
      </c>
      <c r="R112" s="40">
        <v>0</v>
      </c>
      <c r="S112" s="40"/>
      <c r="T112" s="53"/>
      <c r="U112" s="56"/>
      <c r="V112" s="51">
        <f t="shared" si="8"/>
        <v>21.309750000000001</v>
      </c>
      <c r="W112" s="57">
        <f t="shared" si="5"/>
        <v>0</v>
      </c>
    </row>
    <row r="113" spans="1:23" x14ac:dyDescent="0.2">
      <c r="A113" s="168"/>
      <c r="B113" s="66" t="s">
        <v>233</v>
      </c>
      <c r="C113" s="56">
        <v>9</v>
      </c>
      <c r="D113" s="56">
        <v>9</v>
      </c>
      <c r="E113" s="56">
        <v>48920</v>
      </c>
      <c r="F113" s="56">
        <v>2446</v>
      </c>
      <c r="G113" s="56"/>
      <c r="H113" s="56">
        <v>12</v>
      </c>
      <c r="I113" s="56">
        <v>2446</v>
      </c>
      <c r="J113" s="56">
        <v>0</v>
      </c>
      <c r="K113" s="56"/>
      <c r="L113" s="56"/>
      <c r="M113" s="56"/>
      <c r="N113" s="40">
        <v>9</v>
      </c>
      <c r="O113" s="63">
        <f>E113+I113+F113</f>
        <v>53812</v>
      </c>
      <c r="P113" s="40">
        <v>12</v>
      </c>
      <c r="Q113" s="52">
        <v>0.05</v>
      </c>
      <c r="R113" s="40">
        <v>0</v>
      </c>
      <c r="S113" s="40"/>
      <c r="T113" s="53"/>
      <c r="U113" s="56"/>
      <c r="V113" s="51">
        <f t="shared" si="8"/>
        <v>61.022807999999998</v>
      </c>
      <c r="W113" s="57">
        <f t="shared" si="5"/>
        <v>0</v>
      </c>
    </row>
    <row r="114" spans="1:23" x14ac:dyDescent="0.2">
      <c r="A114" s="168"/>
      <c r="B114" s="66" t="s">
        <v>233</v>
      </c>
      <c r="C114" s="56">
        <v>7</v>
      </c>
      <c r="D114" s="56">
        <v>7</v>
      </c>
      <c r="E114" s="56">
        <v>48920</v>
      </c>
      <c r="F114" s="56"/>
      <c r="G114" s="56"/>
      <c r="H114" s="56">
        <v>12</v>
      </c>
      <c r="I114" s="56">
        <v>2446</v>
      </c>
      <c r="J114" s="56">
        <v>0</v>
      </c>
      <c r="K114" s="56"/>
      <c r="L114" s="56"/>
      <c r="M114" s="56"/>
      <c r="N114" s="106">
        <v>7</v>
      </c>
      <c r="O114" s="106">
        <f>E114+I114</f>
        <v>51366</v>
      </c>
      <c r="P114" s="106">
        <v>12</v>
      </c>
      <c r="Q114" s="52">
        <v>0.05</v>
      </c>
      <c r="R114" s="106">
        <v>0</v>
      </c>
      <c r="S114" s="106"/>
      <c r="T114" s="53"/>
      <c r="U114" s="56"/>
      <c r="V114" s="51">
        <f t="shared" si="8"/>
        <v>45.304812000000005</v>
      </c>
      <c r="W114" s="57">
        <f t="shared" si="5"/>
        <v>0</v>
      </c>
    </row>
    <row r="115" spans="1:23" x14ac:dyDescent="0.2">
      <c r="A115" s="168"/>
      <c r="B115" s="66" t="s">
        <v>233</v>
      </c>
      <c r="C115" s="56">
        <v>1</v>
      </c>
      <c r="D115" s="56">
        <v>1</v>
      </c>
      <c r="E115" s="56">
        <v>46590</v>
      </c>
      <c r="F115" s="56"/>
      <c r="G115" s="56"/>
      <c r="H115" s="56">
        <v>12</v>
      </c>
      <c r="I115" s="56">
        <v>2329.5</v>
      </c>
      <c r="J115" s="56">
        <v>0</v>
      </c>
      <c r="K115" s="56"/>
      <c r="L115" s="56"/>
      <c r="M115" s="56"/>
      <c r="N115" s="40">
        <v>1</v>
      </c>
      <c r="O115" s="63">
        <f>E115+I115</f>
        <v>48919.5</v>
      </c>
      <c r="P115" s="40">
        <v>12</v>
      </c>
      <c r="Q115" s="52">
        <v>0.05</v>
      </c>
      <c r="R115" s="40">
        <v>0</v>
      </c>
      <c r="S115" s="40"/>
      <c r="T115" s="53"/>
      <c r="U115" s="56"/>
      <c r="V115" s="51">
        <f t="shared" si="8"/>
        <v>6.1638569999999993</v>
      </c>
      <c r="W115" s="57">
        <f t="shared" si="5"/>
        <v>0</v>
      </c>
    </row>
    <row r="116" spans="1:23" x14ac:dyDescent="0.2">
      <c r="A116" s="166" t="s">
        <v>512</v>
      </c>
      <c r="B116" s="66" t="s">
        <v>234</v>
      </c>
      <c r="C116" s="56">
        <v>11</v>
      </c>
      <c r="D116" s="56">
        <v>11</v>
      </c>
      <c r="E116" s="56">
        <v>31500</v>
      </c>
      <c r="F116" s="56">
        <v>1575</v>
      </c>
      <c r="G116" s="56"/>
      <c r="H116" s="56">
        <v>12</v>
      </c>
      <c r="I116" s="56">
        <v>1575</v>
      </c>
      <c r="J116" s="56">
        <v>0</v>
      </c>
      <c r="K116" s="56"/>
      <c r="L116" s="56"/>
      <c r="M116" s="56"/>
      <c r="N116" s="40">
        <v>11</v>
      </c>
      <c r="O116" s="63">
        <f>E116+I116+F116</f>
        <v>34650</v>
      </c>
      <c r="P116" s="40">
        <v>12</v>
      </c>
      <c r="Q116" s="52">
        <v>0.05</v>
      </c>
      <c r="R116" s="40">
        <v>0</v>
      </c>
      <c r="S116" s="40"/>
      <c r="T116" s="53"/>
      <c r="U116" s="56"/>
      <c r="V116" s="51">
        <f t="shared" si="8"/>
        <v>48.024900000000002</v>
      </c>
      <c r="W116" s="57">
        <f t="shared" si="5"/>
        <v>0</v>
      </c>
    </row>
    <row r="117" spans="1:23" x14ac:dyDescent="0.2">
      <c r="A117" s="168"/>
      <c r="B117" s="66" t="s">
        <v>234</v>
      </c>
      <c r="C117" s="56">
        <v>15</v>
      </c>
      <c r="D117" s="56">
        <v>15</v>
      </c>
      <c r="E117" s="56">
        <v>31500</v>
      </c>
      <c r="F117" s="56"/>
      <c r="G117" s="56"/>
      <c r="H117" s="56">
        <v>12</v>
      </c>
      <c r="I117" s="56">
        <v>1575</v>
      </c>
      <c r="J117" s="56">
        <v>0</v>
      </c>
      <c r="K117" s="56"/>
      <c r="L117" s="56"/>
      <c r="M117" s="56"/>
      <c r="N117" s="106">
        <v>15</v>
      </c>
      <c r="O117" s="106">
        <f>E117+I117</f>
        <v>33075</v>
      </c>
      <c r="P117" s="106">
        <v>12</v>
      </c>
      <c r="Q117" s="52">
        <v>0.05</v>
      </c>
      <c r="R117" s="106">
        <v>0</v>
      </c>
      <c r="S117" s="106"/>
      <c r="T117" s="53"/>
      <c r="U117" s="56"/>
      <c r="V117" s="51">
        <f t="shared" si="8"/>
        <v>62.511749999999999</v>
      </c>
      <c r="W117" s="57">
        <f t="shared" si="5"/>
        <v>0</v>
      </c>
    </row>
    <row r="118" spans="1:23" x14ac:dyDescent="0.2">
      <c r="A118" s="168"/>
      <c r="B118" s="66" t="s">
        <v>235</v>
      </c>
      <c r="C118" s="56">
        <v>7</v>
      </c>
      <c r="D118" s="56">
        <v>7</v>
      </c>
      <c r="E118" s="56">
        <v>31500</v>
      </c>
      <c r="F118" s="56"/>
      <c r="G118" s="56"/>
      <c r="H118" s="56">
        <v>12</v>
      </c>
      <c r="I118" s="56">
        <v>1575</v>
      </c>
      <c r="J118" s="56">
        <v>9000</v>
      </c>
      <c r="K118" s="56"/>
      <c r="L118" s="56"/>
      <c r="M118" s="56"/>
      <c r="N118" s="40">
        <v>7</v>
      </c>
      <c r="O118" s="63">
        <f>E118+I118</f>
        <v>33075</v>
      </c>
      <c r="P118" s="40">
        <v>12</v>
      </c>
      <c r="Q118" s="52">
        <v>0.05</v>
      </c>
      <c r="R118" s="40">
        <v>9000</v>
      </c>
      <c r="S118" s="40"/>
      <c r="T118" s="53"/>
      <c r="U118" s="56"/>
      <c r="V118" s="51">
        <f t="shared" si="8"/>
        <v>36.732149999999997</v>
      </c>
      <c r="W118" s="57">
        <f t="shared" si="5"/>
        <v>0</v>
      </c>
    </row>
    <row r="119" spans="1:23" x14ac:dyDescent="0.2">
      <c r="A119" s="168"/>
      <c r="B119" s="66" t="s">
        <v>236</v>
      </c>
      <c r="C119" s="56">
        <v>2</v>
      </c>
      <c r="D119" s="56">
        <v>2</v>
      </c>
      <c r="E119" s="56">
        <v>30000</v>
      </c>
      <c r="F119" s="56"/>
      <c r="G119" s="56"/>
      <c r="H119" s="56">
        <v>12</v>
      </c>
      <c r="I119" s="56">
        <v>0</v>
      </c>
      <c r="J119" s="56">
        <v>0</v>
      </c>
      <c r="K119" s="56"/>
      <c r="L119" s="56"/>
      <c r="M119" s="56"/>
      <c r="N119" s="40">
        <v>2</v>
      </c>
      <c r="O119" s="63">
        <f>E119+I119</f>
        <v>30000</v>
      </c>
      <c r="P119" s="40">
        <v>12</v>
      </c>
      <c r="Q119" s="52">
        <v>0.05</v>
      </c>
      <c r="R119" s="40">
        <v>0</v>
      </c>
      <c r="S119" s="40"/>
      <c r="T119" s="53"/>
      <c r="U119" s="56"/>
      <c r="V119" s="51">
        <f t="shared" si="8"/>
        <v>7.56</v>
      </c>
      <c r="W119" s="57">
        <f t="shared" si="5"/>
        <v>0</v>
      </c>
    </row>
    <row r="120" spans="1:23" ht="14.25" customHeight="1" x14ac:dyDescent="0.2">
      <c r="A120" s="168"/>
      <c r="B120" s="66" t="s">
        <v>237</v>
      </c>
      <c r="C120" s="56">
        <v>1</v>
      </c>
      <c r="D120" s="56">
        <v>1</v>
      </c>
      <c r="E120" s="56">
        <v>31500</v>
      </c>
      <c r="F120" s="56">
        <v>1575</v>
      </c>
      <c r="G120" s="56"/>
      <c r="H120" s="56">
        <v>12</v>
      </c>
      <c r="I120" s="56">
        <v>1575</v>
      </c>
      <c r="J120" s="56">
        <v>5000</v>
      </c>
      <c r="K120" s="56"/>
      <c r="L120" s="56"/>
      <c r="M120" s="56"/>
      <c r="N120" s="40">
        <v>1</v>
      </c>
      <c r="O120" s="63">
        <f>E120+I120+F120</f>
        <v>34650</v>
      </c>
      <c r="P120" s="40">
        <v>12</v>
      </c>
      <c r="Q120" s="52">
        <v>0.05</v>
      </c>
      <c r="R120" s="40">
        <v>5000</v>
      </c>
      <c r="S120" s="40"/>
      <c r="T120" s="53"/>
      <c r="U120" s="56"/>
      <c r="V120" s="51">
        <f t="shared" si="8"/>
        <v>4.9659000000000004</v>
      </c>
      <c r="W120" s="57">
        <f t="shared" si="5"/>
        <v>0</v>
      </c>
    </row>
    <row r="121" spans="1:23" ht="14.25" customHeight="1" x14ac:dyDescent="0.2">
      <c r="A121" s="168"/>
      <c r="B121" s="66" t="s">
        <v>237</v>
      </c>
      <c r="C121" s="56">
        <v>7</v>
      </c>
      <c r="D121" s="56">
        <v>7</v>
      </c>
      <c r="E121" s="56">
        <v>31500</v>
      </c>
      <c r="F121" s="56"/>
      <c r="G121" s="56"/>
      <c r="H121" s="56">
        <v>12</v>
      </c>
      <c r="I121" s="56">
        <v>1575</v>
      </c>
      <c r="J121" s="56">
        <v>5000</v>
      </c>
      <c r="K121" s="56"/>
      <c r="L121" s="56"/>
      <c r="M121" s="56"/>
      <c r="N121" s="106">
        <v>7</v>
      </c>
      <c r="O121" s="106">
        <f>E121+I121</f>
        <v>33075</v>
      </c>
      <c r="P121" s="106">
        <v>12</v>
      </c>
      <c r="Q121" s="52">
        <v>0.05</v>
      </c>
      <c r="R121" s="106">
        <v>5000</v>
      </c>
      <c r="S121" s="106"/>
      <c r="T121" s="53"/>
      <c r="U121" s="56"/>
      <c r="V121" s="51">
        <f t="shared" si="8"/>
        <v>33.372149999999998</v>
      </c>
      <c r="W121" s="57">
        <f t="shared" si="5"/>
        <v>0</v>
      </c>
    </row>
    <row r="122" spans="1:23" ht="14.25" customHeight="1" x14ac:dyDescent="0.2">
      <c r="A122" s="168"/>
      <c r="B122" s="66" t="s">
        <v>238</v>
      </c>
      <c r="C122" s="56">
        <v>7</v>
      </c>
      <c r="D122" s="56">
        <v>7</v>
      </c>
      <c r="E122" s="56">
        <v>31500</v>
      </c>
      <c r="F122" s="56">
        <v>1575</v>
      </c>
      <c r="G122" s="56"/>
      <c r="H122" s="56">
        <v>12</v>
      </c>
      <c r="I122" s="56">
        <v>1575</v>
      </c>
      <c r="J122" s="56">
        <v>9000</v>
      </c>
      <c r="K122" s="56"/>
      <c r="L122" s="56"/>
      <c r="M122" s="56"/>
      <c r="N122" s="40">
        <v>7</v>
      </c>
      <c r="O122" s="63">
        <f>E122+I122+F122</f>
        <v>34650</v>
      </c>
      <c r="P122" s="40">
        <v>12</v>
      </c>
      <c r="Q122" s="52">
        <v>0.05</v>
      </c>
      <c r="R122" s="40">
        <v>9000</v>
      </c>
      <c r="S122" s="40"/>
      <c r="T122" s="53"/>
      <c r="U122" s="56"/>
      <c r="V122" s="51">
        <f t="shared" si="8"/>
        <v>38.121299999999998</v>
      </c>
      <c r="W122" s="57">
        <f t="shared" si="5"/>
        <v>0</v>
      </c>
    </row>
    <row r="123" spans="1:23" ht="14.25" customHeight="1" x14ac:dyDescent="0.2">
      <c r="A123" s="168"/>
      <c r="B123" s="66" t="s">
        <v>238</v>
      </c>
      <c r="C123" s="56">
        <v>7</v>
      </c>
      <c r="D123" s="56">
        <v>7</v>
      </c>
      <c r="E123" s="56">
        <v>31500</v>
      </c>
      <c r="F123" s="56"/>
      <c r="G123" s="56"/>
      <c r="H123" s="56">
        <v>12</v>
      </c>
      <c r="I123" s="56">
        <v>1575</v>
      </c>
      <c r="J123" s="56">
        <v>9000</v>
      </c>
      <c r="K123" s="56"/>
      <c r="L123" s="56"/>
      <c r="M123" s="56"/>
      <c r="N123" s="106">
        <v>7</v>
      </c>
      <c r="O123" s="106">
        <f>E123+I123</f>
        <v>33075</v>
      </c>
      <c r="P123" s="106">
        <v>12</v>
      </c>
      <c r="Q123" s="52">
        <v>0.05</v>
      </c>
      <c r="R123" s="106">
        <v>9000</v>
      </c>
      <c r="S123" s="106"/>
      <c r="T123" s="53"/>
      <c r="U123" s="56"/>
      <c r="V123" s="51">
        <f t="shared" si="8"/>
        <v>36.732149999999997</v>
      </c>
      <c r="W123" s="57">
        <f t="shared" si="5"/>
        <v>0</v>
      </c>
    </row>
    <row r="124" spans="1:23" ht="14.25" customHeight="1" x14ac:dyDescent="0.2">
      <c r="A124" s="167"/>
      <c r="B124" s="66" t="s">
        <v>457</v>
      </c>
      <c r="C124" s="56">
        <v>1</v>
      </c>
      <c r="D124" s="56">
        <v>1</v>
      </c>
      <c r="E124" s="56">
        <v>30000</v>
      </c>
      <c r="F124" s="56"/>
      <c r="G124" s="56"/>
      <c r="H124" s="56">
        <v>12</v>
      </c>
      <c r="I124" s="56">
        <v>0</v>
      </c>
      <c r="J124" s="56">
        <v>9000</v>
      </c>
      <c r="K124" s="56"/>
      <c r="L124" s="56"/>
      <c r="M124" s="56"/>
      <c r="N124" s="40">
        <v>1</v>
      </c>
      <c r="O124" s="63">
        <f>E124+I124</f>
        <v>30000</v>
      </c>
      <c r="P124" s="40">
        <v>12</v>
      </c>
      <c r="Q124" s="52">
        <v>0.05</v>
      </c>
      <c r="R124" s="40">
        <v>9000</v>
      </c>
      <c r="S124" s="40"/>
      <c r="T124" s="53"/>
      <c r="U124" s="56"/>
      <c r="V124" s="51">
        <f t="shared" si="8"/>
        <v>4.8600000000000003</v>
      </c>
      <c r="W124" s="57">
        <f t="shared" si="5"/>
        <v>0</v>
      </c>
    </row>
    <row r="125" spans="1:23" x14ac:dyDescent="0.2">
      <c r="A125" s="166" t="s">
        <v>513</v>
      </c>
      <c r="B125" s="66" t="s">
        <v>190</v>
      </c>
      <c r="C125" s="56">
        <v>2</v>
      </c>
      <c r="D125" s="56">
        <v>2</v>
      </c>
      <c r="E125" s="56">
        <v>15185</v>
      </c>
      <c r="F125" s="56">
        <v>759.25</v>
      </c>
      <c r="G125" s="56"/>
      <c r="H125" s="56">
        <v>12</v>
      </c>
      <c r="I125" s="56">
        <v>759.25</v>
      </c>
      <c r="J125" s="56">
        <v>0</v>
      </c>
      <c r="K125" s="56"/>
      <c r="L125" s="56"/>
      <c r="M125" s="56"/>
      <c r="N125" s="40">
        <v>2</v>
      </c>
      <c r="O125" s="63">
        <f>E125+I125+F125</f>
        <v>16703.5</v>
      </c>
      <c r="P125" s="40">
        <v>12</v>
      </c>
      <c r="Q125" s="52">
        <v>0.05</v>
      </c>
      <c r="R125" s="40">
        <v>0</v>
      </c>
      <c r="S125" s="40"/>
      <c r="T125" s="53"/>
      <c r="U125" s="56"/>
      <c r="V125" s="51">
        <f t="shared" si="8"/>
        <v>4.209282</v>
      </c>
      <c r="W125" s="57">
        <f t="shared" si="5"/>
        <v>0</v>
      </c>
    </row>
    <row r="126" spans="1:23" x14ac:dyDescent="0.2">
      <c r="A126" s="168"/>
      <c r="B126" s="66" t="s">
        <v>239</v>
      </c>
      <c r="C126" s="56">
        <v>3</v>
      </c>
      <c r="D126" s="56">
        <v>3</v>
      </c>
      <c r="E126" s="56">
        <v>15910</v>
      </c>
      <c r="F126" s="56">
        <v>795.5</v>
      </c>
      <c r="G126" s="56"/>
      <c r="H126" s="56">
        <v>12</v>
      </c>
      <c r="I126" s="56">
        <v>795.5</v>
      </c>
      <c r="J126" s="56">
        <v>0</v>
      </c>
      <c r="K126" s="56"/>
      <c r="L126" s="56"/>
      <c r="M126" s="56"/>
      <c r="N126" s="40">
        <v>3</v>
      </c>
      <c r="O126" s="106">
        <f>E126+I126+F126</f>
        <v>17501</v>
      </c>
      <c r="P126" s="40">
        <v>12</v>
      </c>
      <c r="Q126" s="52">
        <v>0.05</v>
      </c>
      <c r="R126" s="40">
        <v>0</v>
      </c>
      <c r="S126" s="40"/>
      <c r="T126" s="53"/>
      <c r="U126" s="56"/>
      <c r="V126" s="51">
        <f t="shared" si="8"/>
        <v>6.6153779999999989</v>
      </c>
      <c r="W126" s="57">
        <f t="shared" si="5"/>
        <v>0</v>
      </c>
    </row>
    <row r="127" spans="1:23" x14ac:dyDescent="0.2">
      <c r="A127" s="168"/>
      <c r="B127" s="66" t="s">
        <v>240</v>
      </c>
      <c r="C127" s="56">
        <v>2</v>
      </c>
      <c r="D127" s="56">
        <v>2</v>
      </c>
      <c r="E127" s="56">
        <v>15910</v>
      </c>
      <c r="F127" s="56">
        <v>795.5</v>
      </c>
      <c r="G127" s="56"/>
      <c r="H127" s="56">
        <v>12</v>
      </c>
      <c r="I127" s="56">
        <v>795.5</v>
      </c>
      <c r="J127" s="56">
        <v>2170</v>
      </c>
      <c r="K127" s="56"/>
      <c r="L127" s="56"/>
      <c r="M127" s="56"/>
      <c r="N127" s="40">
        <v>2</v>
      </c>
      <c r="O127" s="106">
        <f>E127+I127+F127</f>
        <v>17501</v>
      </c>
      <c r="P127" s="40">
        <v>12</v>
      </c>
      <c r="Q127" s="52">
        <v>0.05</v>
      </c>
      <c r="R127" s="40">
        <v>2170</v>
      </c>
      <c r="S127" s="40"/>
      <c r="T127" s="53"/>
      <c r="U127" s="56"/>
      <c r="V127" s="51">
        <f t="shared" si="8"/>
        <v>4.9310519999999993</v>
      </c>
      <c r="W127" s="57">
        <f t="shared" si="5"/>
        <v>0</v>
      </c>
    </row>
    <row r="128" spans="1:23" ht="15" customHeight="1" x14ac:dyDescent="0.2">
      <c r="A128" s="168"/>
      <c r="B128" s="66" t="s">
        <v>241</v>
      </c>
      <c r="C128" s="56">
        <v>2</v>
      </c>
      <c r="D128" s="56">
        <v>2</v>
      </c>
      <c r="E128" s="56">
        <v>15910</v>
      </c>
      <c r="F128" s="56">
        <v>795.5</v>
      </c>
      <c r="G128" s="56"/>
      <c r="H128" s="56">
        <v>12</v>
      </c>
      <c r="I128" s="56">
        <v>795.5</v>
      </c>
      <c r="J128" s="56">
        <v>4345</v>
      </c>
      <c r="K128" s="56"/>
      <c r="L128" s="56"/>
      <c r="M128" s="56"/>
      <c r="N128" s="40">
        <v>2</v>
      </c>
      <c r="O128" s="106">
        <f>E128+I128+F128</f>
        <v>17501</v>
      </c>
      <c r="P128" s="40">
        <v>12</v>
      </c>
      <c r="Q128" s="52">
        <v>0.05</v>
      </c>
      <c r="R128" s="40">
        <v>4345</v>
      </c>
      <c r="S128" s="40"/>
      <c r="T128" s="53"/>
      <c r="U128" s="56"/>
      <c r="V128" s="51">
        <f t="shared" si="8"/>
        <v>5.4530519999999996</v>
      </c>
      <c r="W128" s="57">
        <f t="shared" si="5"/>
        <v>0</v>
      </c>
    </row>
    <row r="129" spans="1:23" x14ac:dyDescent="0.2">
      <c r="A129" s="166" t="s">
        <v>514</v>
      </c>
      <c r="B129" s="66" t="s">
        <v>210</v>
      </c>
      <c r="C129" s="56">
        <v>2</v>
      </c>
      <c r="D129" s="56">
        <v>2</v>
      </c>
      <c r="E129" s="56">
        <v>14895</v>
      </c>
      <c r="F129" s="56"/>
      <c r="G129" s="56"/>
      <c r="H129" s="56">
        <v>12</v>
      </c>
      <c r="I129" s="56">
        <v>744.75</v>
      </c>
      <c r="J129" s="56">
        <v>0</v>
      </c>
      <c r="K129" s="56"/>
      <c r="L129" s="56"/>
      <c r="M129" s="56"/>
      <c r="N129" s="40">
        <v>2</v>
      </c>
      <c r="O129" s="63">
        <f t="shared" ref="O129:O137" si="9">E129+I129</f>
        <v>15639.75</v>
      </c>
      <c r="P129" s="40">
        <v>12</v>
      </c>
      <c r="Q129" s="52">
        <v>0.05</v>
      </c>
      <c r="R129" s="40">
        <v>0</v>
      </c>
      <c r="S129" s="40"/>
      <c r="T129" s="53"/>
      <c r="U129" s="56"/>
      <c r="V129" s="51">
        <f t="shared" si="8"/>
        <v>3.9412169999999995</v>
      </c>
      <c r="W129" s="57">
        <f t="shared" si="5"/>
        <v>0</v>
      </c>
    </row>
    <row r="130" spans="1:23" x14ac:dyDescent="0.2">
      <c r="A130" s="168"/>
      <c r="B130" s="66" t="s">
        <v>210</v>
      </c>
      <c r="C130" s="56">
        <v>4</v>
      </c>
      <c r="D130" s="56">
        <v>4</v>
      </c>
      <c r="E130" s="56">
        <v>15620</v>
      </c>
      <c r="F130" s="56"/>
      <c r="G130" s="56"/>
      <c r="H130" s="56">
        <v>12</v>
      </c>
      <c r="I130" s="56">
        <v>781</v>
      </c>
      <c r="J130" s="56">
        <v>0</v>
      </c>
      <c r="K130" s="56"/>
      <c r="L130" s="56"/>
      <c r="M130" s="56"/>
      <c r="N130" s="40">
        <v>4</v>
      </c>
      <c r="O130" s="63">
        <f t="shared" si="9"/>
        <v>16401</v>
      </c>
      <c r="P130" s="40">
        <v>12</v>
      </c>
      <c r="Q130" s="52">
        <v>0.05</v>
      </c>
      <c r="R130" s="40">
        <v>0</v>
      </c>
      <c r="S130" s="40"/>
      <c r="T130" s="53"/>
      <c r="U130" s="56"/>
      <c r="V130" s="51">
        <f t="shared" si="8"/>
        <v>8.2661039999999986</v>
      </c>
      <c r="W130" s="57">
        <f t="shared" si="5"/>
        <v>0</v>
      </c>
    </row>
    <row r="131" spans="1:23" x14ac:dyDescent="0.2">
      <c r="A131" s="168"/>
      <c r="B131" s="66" t="s">
        <v>210</v>
      </c>
      <c r="C131" s="56">
        <v>2</v>
      </c>
      <c r="D131" s="56">
        <v>2</v>
      </c>
      <c r="E131" s="56">
        <v>16405</v>
      </c>
      <c r="F131" s="56"/>
      <c r="G131" s="56"/>
      <c r="H131" s="56">
        <v>12</v>
      </c>
      <c r="I131" s="56">
        <v>820.25</v>
      </c>
      <c r="J131" s="56">
        <v>0</v>
      </c>
      <c r="K131" s="56"/>
      <c r="L131" s="56"/>
      <c r="M131" s="56"/>
      <c r="N131" s="40">
        <v>2</v>
      </c>
      <c r="O131" s="63">
        <f t="shared" si="9"/>
        <v>17225.25</v>
      </c>
      <c r="P131" s="40">
        <v>12</v>
      </c>
      <c r="Q131" s="52">
        <v>0.05</v>
      </c>
      <c r="R131" s="40">
        <v>0</v>
      </c>
      <c r="S131" s="40"/>
      <c r="T131" s="53"/>
      <c r="U131" s="56"/>
      <c r="V131" s="51">
        <f t="shared" si="8"/>
        <v>4.3407630000000008</v>
      </c>
      <c r="W131" s="57">
        <f t="shared" si="5"/>
        <v>0</v>
      </c>
    </row>
    <row r="132" spans="1:23" x14ac:dyDescent="0.2">
      <c r="A132" s="168"/>
      <c r="B132" s="66" t="s">
        <v>210</v>
      </c>
      <c r="C132" s="56">
        <v>4</v>
      </c>
      <c r="D132" s="56">
        <v>4</v>
      </c>
      <c r="E132" s="56">
        <v>17225</v>
      </c>
      <c r="F132" s="56"/>
      <c r="G132" s="56"/>
      <c r="H132" s="56">
        <v>12</v>
      </c>
      <c r="I132" s="56">
        <v>861.25</v>
      </c>
      <c r="J132" s="56">
        <v>0</v>
      </c>
      <c r="K132" s="56"/>
      <c r="L132" s="56"/>
      <c r="M132" s="56"/>
      <c r="N132" s="40">
        <v>4</v>
      </c>
      <c r="O132" s="63">
        <f t="shared" si="9"/>
        <v>18086.25</v>
      </c>
      <c r="P132" s="40">
        <v>12</v>
      </c>
      <c r="Q132" s="52">
        <v>0.05</v>
      </c>
      <c r="R132" s="40">
        <v>0</v>
      </c>
      <c r="S132" s="40"/>
      <c r="T132" s="53"/>
      <c r="U132" s="56"/>
      <c r="V132" s="51">
        <f t="shared" si="8"/>
        <v>9.1154700000000002</v>
      </c>
      <c r="W132" s="57">
        <f t="shared" si="5"/>
        <v>0</v>
      </c>
    </row>
    <row r="133" spans="1:23" x14ac:dyDescent="0.2">
      <c r="A133" s="168"/>
      <c r="B133" s="66" t="s">
        <v>242</v>
      </c>
      <c r="C133" s="56">
        <v>1</v>
      </c>
      <c r="D133" s="56">
        <v>1</v>
      </c>
      <c r="E133" s="56">
        <v>14895</v>
      </c>
      <c r="F133" s="56"/>
      <c r="G133" s="56"/>
      <c r="H133" s="56">
        <v>12</v>
      </c>
      <c r="I133" s="56">
        <v>744.75</v>
      </c>
      <c r="J133" s="56">
        <v>2345</v>
      </c>
      <c r="K133" s="56"/>
      <c r="L133" s="56"/>
      <c r="M133" s="56"/>
      <c r="N133" s="40">
        <v>1</v>
      </c>
      <c r="O133" s="63">
        <f t="shared" si="9"/>
        <v>15639.75</v>
      </c>
      <c r="P133" s="40">
        <v>12</v>
      </c>
      <c r="Q133" s="52">
        <v>0.05</v>
      </c>
      <c r="R133" s="40">
        <v>2345</v>
      </c>
      <c r="S133" s="40"/>
      <c r="T133" s="53"/>
      <c r="U133" s="56"/>
      <c r="V133" s="51">
        <f t="shared" ref="V133:V164" si="10">((N133*(O133+(O133*Q133)+R133))+(S133*5%*O133+T133*10%*O133+U133*15%*O133))*P133/100000</f>
        <v>2.2520084999999996</v>
      </c>
      <c r="W133" s="57">
        <f t="shared" ref="W133:W196" si="11">N133-C133</f>
        <v>0</v>
      </c>
    </row>
    <row r="134" spans="1:23" x14ac:dyDescent="0.2">
      <c r="A134" s="168"/>
      <c r="B134" s="66" t="s">
        <v>242</v>
      </c>
      <c r="C134" s="56">
        <v>3</v>
      </c>
      <c r="D134" s="56">
        <v>3</v>
      </c>
      <c r="E134" s="56">
        <v>16402</v>
      </c>
      <c r="F134" s="56"/>
      <c r="G134" s="56"/>
      <c r="H134" s="56">
        <v>12</v>
      </c>
      <c r="I134" s="56">
        <v>820.1</v>
      </c>
      <c r="J134" s="56">
        <v>2345</v>
      </c>
      <c r="K134" s="56"/>
      <c r="L134" s="56"/>
      <c r="M134" s="56"/>
      <c r="N134" s="40">
        <v>3</v>
      </c>
      <c r="O134" s="63">
        <f t="shared" si="9"/>
        <v>17222.099999999999</v>
      </c>
      <c r="P134" s="40">
        <v>12</v>
      </c>
      <c r="Q134" s="52">
        <v>0.05</v>
      </c>
      <c r="R134" s="40">
        <v>2345</v>
      </c>
      <c r="S134" s="40"/>
      <c r="T134" s="53"/>
      <c r="U134" s="56"/>
      <c r="V134" s="51">
        <f t="shared" si="10"/>
        <v>7.3541537999999989</v>
      </c>
      <c r="W134" s="57">
        <f t="shared" si="11"/>
        <v>0</v>
      </c>
    </row>
    <row r="135" spans="1:23" x14ac:dyDescent="0.2">
      <c r="A135" s="168"/>
      <c r="B135" s="66" t="s">
        <v>243</v>
      </c>
      <c r="C135" s="56">
        <v>3</v>
      </c>
      <c r="D135" s="56">
        <v>3</v>
      </c>
      <c r="E135" s="56">
        <v>14895</v>
      </c>
      <c r="F135" s="56"/>
      <c r="G135" s="56"/>
      <c r="H135" s="56">
        <v>12</v>
      </c>
      <c r="I135" s="56">
        <v>744.75</v>
      </c>
      <c r="J135" s="56">
        <v>4690</v>
      </c>
      <c r="K135" s="56"/>
      <c r="L135" s="56"/>
      <c r="M135" s="56"/>
      <c r="N135" s="40">
        <v>3</v>
      </c>
      <c r="O135" s="63">
        <f t="shared" si="9"/>
        <v>15639.75</v>
      </c>
      <c r="P135" s="40">
        <v>12</v>
      </c>
      <c r="Q135" s="52">
        <v>0.05</v>
      </c>
      <c r="R135" s="40">
        <v>4690</v>
      </c>
      <c r="S135" s="40"/>
      <c r="T135" s="53"/>
      <c r="U135" s="56"/>
      <c r="V135" s="51">
        <f t="shared" si="10"/>
        <v>7.6002254999999996</v>
      </c>
      <c r="W135" s="57">
        <f t="shared" si="11"/>
        <v>0</v>
      </c>
    </row>
    <row r="136" spans="1:23" x14ac:dyDescent="0.2">
      <c r="A136" s="168"/>
      <c r="B136" s="67" t="s">
        <v>243</v>
      </c>
      <c r="C136" s="56">
        <v>1</v>
      </c>
      <c r="D136" s="56">
        <v>0</v>
      </c>
      <c r="E136" s="56">
        <v>14185</v>
      </c>
      <c r="F136" s="56"/>
      <c r="G136" s="56"/>
      <c r="H136" s="56">
        <v>12</v>
      </c>
      <c r="I136" s="56">
        <v>0</v>
      </c>
      <c r="J136" s="56">
        <v>4690</v>
      </c>
      <c r="K136" s="56"/>
      <c r="L136" s="56"/>
      <c r="M136" s="56"/>
      <c r="N136" s="40">
        <v>1</v>
      </c>
      <c r="O136" s="63">
        <f t="shared" si="9"/>
        <v>14185</v>
      </c>
      <c r="P136" s="40">
        <v>12</v>
      </c>
      <c r="Q136" s="52">
        <v>0</v>
      </c>
      <c r="R136" s="40">
        <v>4690</v>
      </c>
      <c r="S136" s="40"/>
      <c r="T136" s="53"/>
      <c r="U136" s="56"/>
      <c r="V136" s="51">
        <f t="shared" si="10"/>
        <v>2.2650000000000001</v>
      </c>
      <c r="W136" s="57">
        <f t="shared" si="11"/>
        <v>0</v>
      </c>
    </row>
    <row r="137" spans="1:23" x14ac:dyDescent="0.2">
      <c r="A137" s="168"/>
      <c r="B137" s="66" t="s">
        <v>243</v>
      </c>
      <c r="C137" s="56">
        <v>1</v>
      </c>
      <c r="D137" s="56">
        <v>1</v>
      </c>
      <c r="E137" s="56">
        <v>20325</v>
      </c>
      <c r="F137" s="56"/>
      <c r="G137" s="56"/>
      <c r="H137" s="56">
        <v>12</v>
      </c>
      <c r="I137" s="56">
        <v>1016.25</v>
      </c>
      <c r="J137" s="56">
        <v>4690</v>
      </c>
      <c r="K137" s="56"/>
      <c r="L137" s="56"/>
      <c r="M137" s="56"/>
      <c r="N137" s="40">
        <v>1</v>
      </c>
      <c r="O137" s="63">
        <f t="shared" si="9"/>
        <v>21341.25</v>
      </c>
      <c r="P137" s="40">
        <v>12</v>
      </c>
      <c r="Q137" s="52">
        <v>0.05</v>
      </c>
      <c r="R137" s="40">
        <v>4690</v>
      </c>
      <c r="S137" s="40"/>
      <c r="T137" s="53"/>
      <c r="U137" s="56"/>
      <c r="V137" s="51">
        <f t="shared" si="10"/>
        <v>3.2517974999999999</v>
      </c>
      <c r="W137" s="57">
        <f t="shared" si="11"/>
        <v>0</v>
      </c>
    </row>
    <row r="138" spans="1:23" x14ac:dyDescent="0.2">
      <c r="A138" s="169" t="s">
        <v>515</v>
      </c>
      <c r="B138" s="67" t="s">
        <v>244</v>
      </c>
      <c r="C138" s="56">
        <v>1</v>
      </c>
      <c r="D138" s="56">
        <v>0</v>
      </c>
      <c r="E138" s="56">
        <v>50000</v>
      </c>
      <c r="F138" s="56"/>
      <c r="G138" s="56"/>
      <c r="H138" s="56">
        <v>12</v>
      </c>
      <c r="I138" s="56">
        <v>0</v>
      </c>
      <c r="J138" s="56">
        <v>0</v>
      </c>
      <c r="K138" s="56"/>
      <c r="L138" s="56"/>
      <c r="M138" s="56"/>
      <c r="N138" s="40">
        <v>1</v>
      </c>
      <c r="O138" s="63">
        <v>50000</v>
      </c>
      <c r="P138" s="40">
        <v>12</v>
      </c>
      <c r="Q138" s="52">
        <v>0</v>
      </c>
      <c r="R138" s="40">
        <v>0</v>
      </c>
      <c r="S138" s="40"/>
      <c r="T138" s="53"/>
      <c r="U138" s="56"/>
      <c r="V138" s="51">
        <f t="shared" si="10"/>
        <v>6</v>
      </c>
      <c r="W138" s="57">
        <f t="shared" si="11"/>
        <v>0</v>
      </c>
    </row>
    <row r="139" spans="1:23" x14ac:dyDescent="0.2">
      <c r="A139" s="169"/>
      <c r="B139" s="97" t="s">
        <v>245</v>
      </c>
      <c r="C139" s="56">
        <v>1</v>
      </c>
      <c r="D139" s="56">
        <v>1</v>
      </c>
      <c r="E139" s="56">
        <v>50000</v>
      </c>
      <c r="F139" s="56"/>
      <c r="G139" s="56"/>
      <c r="H139" s="56">
        <v>12</v>
      </c>
      <c r="I139" s="56">
        <v>0</v>
      </c>
      <c r="J139" s="56">
        <v>7500</v>
      </c>
      <c r="K139" s="56"/>
      <c r="L139" s="56"/>
      <c r="M139" s="56"/>
      <c r="N139" s="40">
        <v>1</v>
      </c>
      <c r="O139" s="63">
        <v>50000</v>
      </c>
      <c r="P139" s="40">
        <v>12</v>
      </c>
      <c r="Q139" s="52">
        <v>0.05</v>
      </c>
      <c r="R139" s="40">
        <v>7500</v>
      </c>
      <c r="S139" s="40"/>
      <c r="T139" s="53"/>
      <c r="U139" s="56"/>
      <c r="V139" s="51">
        <f t="shared" si="10"/>
        <v>7.2</v>
      </c>
      <c r="W139" s="57">
        <f t="shared" si="11"/>
        <v>0</v>
      </c>
    </row>
    <row r="140" spans="1:23" x14ac:dyDescent="0.2">
      <c r="A140" s="166" t="s">
        <v>516</v>
      </c>
      <c r="B140" s="66" t="s">
        <v>246</v>
      </c>
      <c r="C140" s="56">
        <v>1</v>
      </c>
      <c r="D140" s="56">
        <v>1</v>
      </c>
      <c r="E140" s="56">
        <v>31500</v>
      </c>
      <c r="F140" s="56">
        <v>1575</v>
      </c>
      <c r="G140" s="56"/>
      <c r="H140" s="56">
        <v>12</v>
      </c>
      <c r="I140" s="56">
        <v>1575</v>
      </c>
      <c r="J140" s="56">
        <v>0</v>
      </c>
      <c r="K140" s="56"/>
      <c r="L140" s="56"/>
      <c r="M140" s="56"/>
      <c r="N140" s="40">
        <v>1</v>
      </c>
      <c r="O140" s="63">
        <f>E140+I140+F140</f>
        <v>34650</v>
      </c>
      <c r="P140" s="40">
        <v>12</v>
      </c>
      <c r="Q140" s="52">
        <v>0.05</v>
      </c>
      <c r="R140" s="40">
        <v>0</v>
      </c>
      <c r="S140" s="40"/>
      <c r="T140" s="53"/>
      <c r="U140" s="56"/>
      <c r="V140" s="51">
        <f t="shared" si="10"/>
        <v>4.3658999999999999</v>
      </c>
      <c r="W140" s="57">
        <f t="shared" si="11"/>
        <v>0</v>
      </c>
    </row>
    <row r="141" spans="1:23" x14ac:dyDescent="0.2">
      <c r="A141" s="167"/>
      <c r="B141" s="66" t="s">
        <v>247</v>
      </c>
      <c r="C141" s="56">
        <v>1</v>
      </c>
      <c r="D141" s="56">
        <v>1</v>
      </c>
      <c r="E141" s="56">
        <v>31500</v>
      </c>
      <c r="F141" s="56">
        <v>1575</v>
      </c>
      <c r="G141" s="56"/>
      <c r="H141" s="56">
        <v>12</v>
      </c>
      <c r="I141" s="56">
        <v>1575</v>
      </c>
      <c r="J141" s="56">
        <v>5000</v>
      </c>
      <c r="K141" s="56"/>
      <c r="L141" s="56"/>
      <c r="M141" s="56"/>
      <c r="N141" s="40">
        <v>1</v>
      </c>
      <c r="O141" s="106">
        <f>E141+I141+F141</f>
        <v>34650</v>
      </c>
      <c r="P141" s="40">
        <v>12</v>
      </c>
      <c r="Q141" s="52">
        <v>0.05</v>
      </c>
      <c r="R141" s="40">
        <v>5000</v>
      </c>
      <c r="S141" s="40"/>
      <c r="T141" s="53"/>
      <c r="U141" s="56"/>
      <c r="V141" s="51">
        <f t="shared" si="10"/>
        <v>4.9659000000000004</v>
      </c>
      <c r="W141" s="57">
        <f t="shared" si="11"/>
        <v>0</v>
      </c>
    </row>
    <row r="142" spans="1:23" x14ac:dyDescent="0.2">
      <c r="A142" s="76" t="s">
        <v>517</v>
      </c>
      <c r="B142" s="66" t="s">
        <v>3</v>
      </c>
      <c r="C142" s="56">
        <v>1</v>
      </c>
      <c r="D142" s="56">
        <v>1</v>
      </c>
      <c r="E142" s="56">
        <v>18050</v>
      </c>
      <c r="F142" s="56"/>
      <c r="G142" s="56"/>
      <c r="H142" s="56">
        <v>12</v>
      </c>
      <c r="I142" s="56">
        <v>902.5</v>
      </c>
      <c r="J142" s="56">
        <v>0</v>
      </c>
      <c r="K142" s="56"/>
      <c r="L142" s="56"/>
      <c r="M142" s="56"/>
      <c r="N142" s="40">
        <v>1</v>
      </c>
      <c r="O142" s="63">
        <f t="shared" ref="O142:O156" si="12">E142+I142</f>
        <v>18952.5</v>
      </c>
      <c r="P142" s="40">
        <v>12</v>
      </c>
      <c r="Q142" s="52">
        <v>0.05</v>
      </c>
      <c r="R142" s="40">
        <v>0</v>
      </c>
      <c r="S142" s="40"/>
      <c r="T142" s="53"/>
      <c r="U142" s="56"/>
      <c r="V142" s="51">
        <f t="shared" si="10"/>
        <v>2.3880150000000002</v>
      </c>
      <c r="W142" s="57">
        <f t="shared" si="11"/>
        <v>0</v>
      </c>
    </row>
    <row r="143" spans="1:23" x14ac:dyDescent="0.2">
      <c r="A143" s="166" t="s">
        <v>518</v>
      </c>
      <c r="B143" s="66" t="s">
        <v>248</v>
      </c>
      <c r="C143" s="56">
        <v>1</v>
      </c>
      <c r="D143" s="56">
        <v>1</v>
      </c>
      <c r="E143" s="56">
        <v>18750</v>
      </c>
      <c r="F143" s="56"/>
      <c r="G143" s="56"/>
      <c r="H143" s="56">
        <v>12</v>
      </c>
      <c r="I143" s="56">
        <v>937.5</v>
      </c>
      <c r="J143" s="56">
        <v>0</v>
      </c>
      <c r="K143" s="56"/>
      <c r="L143" s="56"/>
      <c r="M143" s="56"/>
      <c r="N143" s="40">
        <v>1</v>
      </c>
      <c r="O143" s="63">
        <f t="shared" si="12"/>
        <v>19687.5</v>
      </c>
      <c r="P143" s="40">
        <v>12</v>
      </c>
      <c r="Q143" s="52">
        <v>0.05</v>
      </c>
      <c r="R143" s="40">
        <v>0</v>
      </c>
      <c r="S143" s="40"/>
      <c r="T143" s="53"/>
      <c r="U143" s="56"/>
      <c r="V143" s="51">
        <f t="shared" si="10"/>
        <v>2.4806249999999999</v>
      </c>
      <c r="W143" s="57">
        <f t="shared" si="11"/>
        <v>0</v>
      </c>
    </row>
    <row r="144" spans="1:23" x14ac:dyDescent="0.2">
      <c r="A144" s="167"/>
      <c r="B144" s="66" t="s">
        <v>249</v>
      </c>
      <c r="C144" s="56">
        <v>1</v>
      </c>
      <c r="D144" s="56">
        <v>1</v>
      </c>
      <c r="E144" s="56">
        <v>18750</v>
      </c>
      <c r="F144" s="56"/>
      <c r="G144" s="56"/>
      <c r="H144" s="56">
        <v>12</v>
      </c>
      <c r="I144" s="56">
        <v>937.5</v>
      </c>
      <c r="J144" s="56">
        <v>2675</v>
      </c>
      <c r="K144" s="56"/>
      <c r="L144" s="56"/>
      <c r="M144" s="56"/>
      <c r="N144" s="40">
        <v>1</v>
      </c>
      <c r="O144" s="63">
        <f t="shared" si="12"/>
        <v>19687.5</v>
      </c>
      <c r="P144" s="40">
        <v>12</v>
      </c>
      <c r="Q144" s="52">
        <v>0.05</v>
      </c>
      <c r="R144" s="40">
        <v>2675</v>
      </c>
      <c r="S144" s="40"/>
      <c r="T144" s="53"/>
      <c r="U144" s="56"/>
      <c r="V144" s="51">
        <f t="shared" si="10"/>
        <v>2.801625</v>
      </c>
      <c r="W144" s="57">
        <f t="shared" si="11"/>
        <v>0</v>
      </c>
    </row>
    <row r="145" spans="1:24" x14ac:dyDescent="0.2">
      <c r="A145" s="81" t="s">
        <v>519</v>
      </c>
      <c r="B145" s="67" t="s">
        <v>250</v>
      </c>
      <c r="C145" s="56">
        <v>2</v>
      </c>
      <c r="D145" s="56">
        <v>0</v>
      </c>
      <c r="E145" s="56">
        <v>40000</v>
      </c>
      <c r="F145" s="56"/>
      <c r="G145" s="56"/>
      <c r="H145" s="56">
        <v>12</v>
      </c>
      <c r="I145" s="56">
        <v>0</v>
      </c>
      <c r="J145" s="56">
        <v>0</v>
      </c>
      <c r="K145" s="56"/>
      <c r="L145" s="56"/>
      <c r="M145" s="56"/>
      <c r="N145" s="40">
        <v>2</v>
      </c>
      <c r="O145" s="63">
        <f t="shared" si="12"/>
        <v>40000</v>
      </c>
      <c r="P145" s="40">
        <v>12</v>
      </c>
      <c r="Q145" s="52">
        <v>0</v>
      </c>
      <c r="R145" s="40">
        <v>0</v>
      </c>
      <c r="S145" s="40"/>
      <c r="T145" s="53"/>
      <c r="U145" s="56"/>
      <c r="V145" s="51">
        <f t="shared" si="10"/>
        <v>9.6</v>
      </c>
      <c r="W145" s="57">
        <f t="shared" si="11"/>
        <v>0</v>
      </c>
    </row>
    <row r="146" spans="1:24" x14ac:dyDescent="0.2">
      <c r="A146" s="166" t="s">
        <v>520</v>
      </c>
      <c r="B146" s="66" t="s">
        <v>251</v>
      </c>
      <c r="C146" s="56">
        <v>1</v>
      </c>
      <c r="D146" s="56">
        <v>1</v>
      </c>
      <c r="E146" s="56">
        <v>23150</v>
      </c>
      <c r="F146" s="56"/>
      <c r="G146" s="56"/>
      <c r="H146" s="56">
        <v>12</v>
      </c>
      <c r="I146" s="56">
        <v>1157.5</v>
      </c>
      <c r="J146" s="56">
        <v>0</v>
      </c>
      <c r="K146" s="56"/>
      <c r="L146" s="56"/>
      <c r="M146" s="56"/>
      <c r="N146" s="40">
        <v>1</v>
      </c>
      <c r="O146" s="63">
        <f t="shared" si="12"/>
        <v>24307.5</v>
      </c>
      <c r="P146" s="40">
        <v>12</v>
      </c>
      <c r="Q146" s="52">
        <v>0.05</v>
      </c>
      <c r="R146" s="40">
        <v>0</v>
      </c>
      <c r="S146" s="40"/>
      <c r="T146" s="53"/>
      <c r="U146" s="56"/>
      <c r="V146" s="51">
        <f t="shared" si="10"/>
        <v>3.0627450000000001</v>
      </c>
      <c r="W146" s="57">
        <f t="shared" si="11"/>
        <v>0</v>
      </c>
    </row>
    <row r="147" spans="1:24" x14ac:dyDescent="0.2">
      <c r="A147" s="167"/>
      <c r="B147" s="66" t="s">
        <v>252</v>
      </c>
      <c r="C147" s="56">
        <v>1</v>
      </c>
      <c r="D147" s="56">
        <v>1</v>
      </c>
      <c r="E147" s="56">
        <v>23150</v>
      </c>
      <c r="F147" s="56"/>
      <c r="G147" s="56"/>
      <c r="H147" s="56">
        <v>12</v>
      </c>
      <c r="I147" s="56">
        <v>1157.5</v>
      </c>
      <c r="J147" s="56">
        <v>4190</v>
      </c>
      <c r="K147" s="56"/>
      <c r="L147" s="56"/>
      <c r="M147" s="56"/>
      <c r="N147" s="40">
        <v>1</v>
      </c>
      <c r="O147" s="63">
        <f t="shared" si="12"/>
        <v>24307.5</v>
      </c>
      <c r="P147" s="40">
        <v>12</v>
      </c>
      <c r="Q147" s="52">
        <v>0.05</v>
      </c>
      <c r="R147" s="40">
        <v>4190</v>
      </c>
      <c r="S147" s="40"/>
      <c r="T147" s="53"/>
      <c r="U147" s="56"/>
      <c r="V147" s="51">
        <f t="shared" si="10"/>
        <v>3.5655450000000002</v>
      </c>
      <c r="W147" s="57">
        <f t="shared" si="11"/>
        <v>0</v>
      </c>
    </row>
    <row r="148" spans="1:24" x14ac:dyDescent="0.2">
      <c r="A148" s="166" t="s">
        <v>521</v>
      </c>
      <c r="B148" s="66" t="s">
        <v>253</v>
      </c>
      <c r="C148" s="56">
        <v>1</v>
      </c>
      <c r="D148" s="56">
        <v>1</v>
      </c>
      <c r="E148" s="56">
        <v>16045</v>
      </c>
      <c r="F148" s="56"/>
      <c r="G148" s="56"/>
      <c r="H148" s="56">
        <v>12</v>
      </c>
      <c r="I148" s="56">
        <v>802.25</v>
      </c>
      <c r="J148" s="56">
        <v>0</v>
      </c>
      <c r="K148" s="56"/>
      <c r="L148" s="56"/>
      <c r="M148" s="56"/>
      <c r="N148" s="40">
        <v>1</v>
      </c>
      <c r="O148" s="63">
        <f t="shared" si="12"/>
        <v>16847.25</v>
      </c>
      <c r="P148" s="40">
        <v>12</v>
      </c>
      <c r="Q148" s="52">
        <v>0.05</v>
      </c>
      <c r="R148" s="40">
        <v>0</v>
      </c>
      <c r="S148" s="40"/>
      <c r="T148" s="53"/>
      <c r="U148" s="56"/>
      <c r="V148" s="51">
        <f t="shared" si="10"/>
        <v>2.1227535</v>
      </c>
      <c r="W148" s="57">
        <f t="shared" si="11"/>
        <v>0</v>
      </c>
    </row>
    <row r="149" spans="1:24" x14ac:dyDescent="0.2">
      <c r="A149" s="167"/>
      <c r="B149" s="66" t="s">
        <v>254</v>
      </c>
      <c r="C149" s="56">
        <v>1</v>
      </c>
      <c r="D149" s="56">
        <v>1</v>
      </c>
      <c r="E149" s="56">
        <v>16045</v>
      </c>
      <c r="F149" s="56"/>
      <c r="G149" s="56"/>
      <c r="H149" s="56">
        <v>12</v>
      </c>
      <c r="I149" s="56">
        <v>802.25</v>
      </c>
      <c r="J149" s="56">
        <v>690</v>
      </c>
      <c r="K149" s="56"/>
      <c r="L149" s="56"/>
      <c r="M149" s="56"/>
      <c r="N149" s="40">
        <v>1</v>
      </c>
      <c r="O149" s="63">
        <f t="shared" si="12"/>
        <v>16847.25</v>
      </c>
      <c r="P149" s="40">
        <v>12</v>
      </c>
      <c r="Q149" s="52">
        <v>0.05</v>
      </c>
      <c r="R149" s="40">
        <v>690</v>
      </c>
      <c r="S149" s="40"/>
      <c r="T149" s="53"/>
      <c r="U149" s="56"/>
      <c r="V149" s="51">
        <f t="shared" si="10"/>
        <v>2.2055534999999997</v>
      </c>
      <c r="W149" s="57">
        <f t="shared" si="11"/>
        <v>0</v>
      </c>
    </row>
    <row r="150" spans="1:24" x14ac:dyDescent="0.2">
      <c r="A150" s="100" t="s">
        <v>199</v>
      </c>
      <c r="B150" s="100" t="s">
        <v>99</v>
      </c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40"/>
      <c r="O150" s="63">
        <f t="shared" si="12"/>
        <v>0</v>
      </c>
      <c r="P150" s="40"/>
      <c r="Q150" s="52"/>
      <c r="R150" s="40"/>
      <c r="S150" s="40"/>
      <c r="T150" s="53"/>
      <c r="U150" s="56"/>
      <c r="V150" s="51">
        <f t="shared" si="10"/>
        <v>0</v>
      </c>
      <c r="W150" s="57">
        <f t="shared" si="11"/>
        <v>0</v>
      </c>
    </row>
    <row r="151" spans="1:24" x14ac:dyDescent="0.2">
      <c r="A151" s="166" t="s">
        <v>522</v>
      </c>
      <c r="B151" s="66" t="s">
        <v>255</v>
      </c>
      <c r="C151" s="56">
        <v>1</v>
      </c>
      <c r="D151" s="56">
        <v>1</v>
      </c>
      <c r="E151" s="56">
        <v>23150</v>
      </c>
      <c r="F151" s="56"/>
      <c r="G151" s="56"/>
      <c r="H151" s="56">
        <v>12</v>
      </c>
      <c r="I151" s="56">
        <v>1157.5</v>
      </c>
      <c r="J151" s="56">
        <v>0</v>
      </c>
      <c r="K151" s="56"/>
      <c r="L151" s="56"/>
      <c r="M151" s="56"/>
      <c r="N151" s="40">
        <v>1</v>
      </c>
      <c r="O151" s="63">
        <f t="shared" si="12"/>
        <v>24307.5</v>
      </c>
      <c r="P151" s="40">
        <v>12</v>
      </c>
      <c r="Q151" s="52">
        <v>0.05</v>
      </c>
      <c r="R151" s="40">
        <v>0</v>
      </c>
      <c r="S151" s="40"/>
      <c r="T151" s="53"/>
      <c r="U151" s="56"/>
      <c r="V151" s="51">
        <f t="shared" si="10"/>
        <v>3.0627450000000001</v>
      </c>
      <c r="W151" s="57">
        <f t="shared" si="11"/>
        <v>0</v>
      </c>
    </row>
    <row r="152" spans="1:24" ht="30" x14ac:dyDescent="0.2">
      <c r="A152" s="167"/>
      <c r="B152" s="66" t="s">
        <v>256</v>
      </c>
      <c r="C152" s="56">
        <v>1</v>
      </c>
      <c r="D152" s="56">
        <v>1</v>
      </c>
      <c r="E152" s="56">
        <v>23150</v>
      </c>
      <c r="F152" s="56"/>
      <c r="G152" s="56"/>
      <c r="H152" s="56">
        <v>12</v>
      </c>
      <c r="I152" s="56">
        <v>1157.5</v>
      </c>
      <c r="J152" s="56">
        <v>4190</v>
      </c>
      <c r="K152" s="56"/>
      <c r="L152" s="56"/>
      <c r="M152" s="56"/>
      <c r="N152" s="40">
        <v>1</v>
      </c>
      <c r="O152" s="63">
        <f t="shared" si="12"/>
        <v>24307.5</v>
      </c>
      <c r="P152" s="40">
        <v>12</v>
      </c>
      <c r="Q152" s="52">
        <v>0.05</v>
      </c>
      <c r="R152" s="40">
        <v>4190</v>
      </c>
      <c r="S152" s="40"/>
      <c r="T152" s="53"/>
      <c r="U152" s="56"/>
      <c r="V152" s="51">
        <f t="shared" si="10"/>
        <v>3.5655450000000002</v>
      </c>
      <c r="W152" s="57">
        <f t="shared" si="11"/>
        <v>0</v>
      </c>
    </row>
    <row r="153" spans="1:24" x14ac:dyDescent="0.2">
      <c r="A153" s="166" t="s">
        <v>523</v>
      </c>
      <c r="B153" s="66" t="s">
        <v>257</v>
      </c>
      <c r="C153" s="56">
        <v>1</v>
      </c>
      <c r="D153" s="56">
        <v>1</v>
      </c>
      <c r="E153" s="56">
        <v>23150</v>
      </c>
      <c r="F153" s="56"/>
      <c r="G153" s="56"/>
      <c r="H153" s="56">
        <v>12</v>
      </c>
      <c r="I153" s="56">
        <v>1157.5</v>
      </c>
      <c r="J153" s="56">
        <v>0</v>
      </c>
      <c r="K153" s="56"/>
      <c r="L153" s="56"/>
      <c r="M153" s="56"/>
      <c r="N153" s="40">
        <v>1</v>
      </c>
      <c r="O153" s="63">
        <f t="shared" si="12"/>
        <v>24307.5</v>
      </c>
      <c r="P153" s="40">
        <v>12</v>
      </c>
      <c r="Q153" s="52">
        <v>0.05</v>
      </c>
      <c r="R153" s="40">
        <v>0</v>
      </c>
      <c r="S153" s="40"/>
      <c r="T153" s="53"/>
      <c r="U153" s="56"/>
      <c r="V153" s="51">
        <f t="shared" si="10"/>
        <v>3.0627450000000001</v>
      </c>
      <c r="W153" s="57">
        <f t="shared" si="11"/>
        <v>0</v>
      </c>
    </row>
    <row r="154" spans="1:24" x14ac:dyDescent="0.2">
      <c r="A154" s="167"/>
      <c r="B154" s="66" t="s">
        <v>258</v>
      </c>
      <c r="C154" s="56">
        <v>1</v>
      </c>
      <c r="D154" s="56">
        <v>1</v>
      </c>
      <c r="E154" s="56">
        <v>23150</v>
      </c>
      <c r="F154" s="56"/>
      <c r="G154" s="56"/>
      <c r="H154" s="56">
        <v>12</v>
      </c>
      <c r="I154" s="56">
        <v>1157.5</v>
      </c>
      <c r="J154" s="56">
        <v>4190</v>
      </c>
      <c r="K154" s="56"/>
      <c r="L154" s="56"/>
      <c r="M154" s="56"/>
      <c r="N154" s="40">
        <v>1</v>
      </c>
      <c r="O154" s="63">
        <f t="shared" si="12"/>
        <v>24307.5</v>
      </c>
      <c r="P154" s="40">
        <v>12</v>
      </c>
      <c r="Q154" s="52">
        <v>0.05</v>
      </c>
      <c r="R154" s="40">
        <v>4190</v>
      </c>
      <c r="S154" s="40"/>
      <c r="T154" s="53"/>
      <c r="U154" s="56"/>
      <c r="V154" s="51">
        <f t="shared" si="10"/>
        <v>3.5655450000000002</v>
      </c>
      <c r="W154" s="57">
        <f t="shared" si="11"/>
        <v>0</v>
      </c>
    </row>
    <row r="155" spans="1:24" x14ac:dyDescent="0.2">
      <c r="A155" s="166" t="s">
        <v>524</v>
      </c>
      <c r="B155" s="66" t="s">
        <v>259</v>
      </c>
      <c r="C155" s="56">
        <v>1</v>
      </c>
      <c r="D155" s="56">
        <v>1</v>
      </c>
      <c r="E155" s="56">
        <v>15630</v>
      </c>
      <c r="F155" s="56"/>
      <c r="G155" s="56"/>
      <c r="H155" s="56">
        <v>12</v>
      </c>
      <c r="I155" s="56">
        <v>781.5</v>
      </c>
      <c r="J155" s="56">
        <v>0</v>
      </c>
      <c r="K155" s="56"/>
      <c r="L155" s="56"/>
      <c r="M155" s="56"/>
      <c r="N155" s="40">
        <v>1</v>
      </c>
      <c r="O155" s="63">
        <f t="shared" si="12"/>
        <v>16411.5</v>
      </c>
      <c r="P155" s="40">
        <v>12</v>
      </c>
      <c r="Q155" s="52">
        <v>0.05</v>
      </c>
      <c r="R155" s="40">
        <v>0</v>
      </c>
      <c r="S155" s="40"/>
      <c r="T155" s="53"/>
      <c r="U155" s="56"/>
      <c r="V155" s="51">
        <f t="shared" si="10"/>
        <v>2.0678490000000003</v>
      </c>
      <c r="W155" s="57">
        <f t="shared" si="11"/>
        <v>0</v>
      </c>
    </row>
    <row r="156" spans="1:24" x14ac:dyDescent="0.2">
      <c r="A156" s="167"/>
      <c r="B156" s="66" t="s">
        <v>260</v>
      </c>
      <c r="C156" s="56">
        <v>1</v>
      </c>
      <c r="D156" s="56">
        <v>1</v>
      </c>
      <c r="E156" s="56">
        <v>15630</v>
      </c>
      <c r="F156" s="56"/>
      <c r="G156" s="56"/>
      <c r="H156" s="56">
        <v>12</v>
      </c>
      <c r="I156" s="56">
        <v>781.5</v>
      </c>
      <c r="J156" s="56">
        <v>4460</v>
      </c>
      <c r="K156" s="56"/>
      <c r="L156" s="56"/>
      <c r="M156" s="56"/>
      <c r="N156" s="40">
        <v>1</v>
      </c>
      <c r="O156" s="63">
        <f t="shared" si="12"/>
        <v>16411.5</v>
      </c>
      <c r="P156" s="40">
        <v>12</v>
      </c>
      <c r="Q156" s="52">
        <v>0.05</v>
      </c>
      <c r="R156" s="40">
        <v>4460</v>
      </c>
      <c r="S156" s="40"/>
      <c r="T156" s="53"/>
      <c r="U156" s="56"/>
      <c r="V156" s="51">
        <f t="shared" si="10"/>
        <v>2.6030490000000004</v>
      </c>
      <c r="W156" s="57">
        <f t="shared" si="11"/>
        <v>0</v>
      </c>
    </row>
    <row r="157" spans="1:24" ht="32" x14ac:dyDescent="0.2">
      <c r="A157" s="102" t="s">
        <v>159</v>
      </c>
      <c r="B157" s="97" t="s">
        <v>261</v>
      </c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40">
        <v>1</v>
      </c>
      <c r="O157" s="63">
        <v>70000</v>
      </c>
      <c r="P157" s="40">
        <v>3</v>
      </c>
      <c r="Q157" s="52">
        <v>0</v>
      </c>
      <c r="R157" s="40">
        <v>0</v>
      </c>
      <c r="S157" s="40"/>
      <c r="T157" s="53"/>
      <c r="U157" s="56"/>
      <c r="V157" s="51">
        <f t="shared" si="10"/>
        <v>2.1</v>
      </c>
      <c r="W157" s="57">
        <f t="shared" si="11"/>
        <v>1</v>
      </c>
      <c r="X157" s="78" t="s">
        <v>458</v>
      </c>
    </row>
    <row r="158" spans="1:24" x14ac:dyDescent="0.2">
      <c r="A158" s="166" t="s">
        <v>160</v>
      </c>
      <c r="B158" s="66" t="s">
        <v>193</v>
      </c>
      <c r="C158" s="56">
        <v>11</v>
      </c>
      <c r="D158" s="56">
        <v>11</v>
      </c>
      <c r="E158" s="56">
        <v>20835</v>
      </c>
      <c r="F158" s="56"/>
      <c r="G158" s="56"/>
      <c r="H158" s="56">
        <v>12</v>
      </c>
      <c r="I158" s="56">
        <v>1041.75</v>
      </c>
      <c r="J158" s="56">
        <v>0</v>
      </c>
      <c r="K158" s="56"/>
      <c r="L158" s="56"/>
      <c r="M158" s="56"/>
      <c r="N158" s="40">
        <v>11</v>
      </c>
      <c r="O158" s="63">
        <f t="shared" ref="O158:O165" si="13">E158+I158</f>
        <v>21876.75</v>
      </c>
      <c r="P158" s="40">
        <v>12</v>
      </c>
      <c r="Q158" s="52">
        <v>0.05</v>
      </c>
      <c r="R158" s="40">
        <v>0</v>
      </c>
      <c r="S158" s="40"/>
      <c r="T158" s="53"/>
      <c r="U158" s="56"/>
      <c r="V158" s="51">
        <f t="shared" si="10"/>
        <v>30.321175500000003</v>
      </c>
      <c r="W158" s="57">
        <f t="shared" si="11"/>
        <v>0</v>
      </c>
    </row>
    <row r="159" spans="1:24" x14ac:dyDescent="0.2">
      <c r="A159" s="168"/>
      <c r="B159" s="67" t="s">
        <v>193</v>
      </c>
      <c r="C159" s="56">
        <v>2</v>
      </c>
      <c r="D159" s="56">
        <v>0</v>
      </c>
      <c r="E159" s="56">
        <v>19845</v>
      </c>
      <c r="F159" s="56"/>
      <c r="G159" s="56"/>
      <c r="H159" s="56">
        <v>12</v>
      </c>
      <c r="I159" s="56">
        <v>0</v>
      </c>
      <c r="J159" s="56">
        <v>0</v>
      </c>
      <c r="K159" s="56"/>
      <c r="L159" s="56"/>
      <c r="M159" s="56"/>
      <c r="N159" s="40">
        <v>2</v>
      </c>
      <c r="O159" s="63">
        <f t="shared" si="13"/>
        <v>19845</v>
      </c>
      <c r="P159" s="40">
        <v>12</v>
      </c>
      <c r="Q159" s="52">
        <v>0</v>
      </c>
      <c r="R159" s="40">
        <v>0</v>
      </c>
      <c r="S159" s="40"/>
      <c r="T159" s="53"/>
      <c r="U159" s="56"/>
      <c r="V159" s="51">
        <f t="shared" si="10"/>
        <v>4.7628000000000004</v>
      </c>
      <c r="W159" s="57">
        <f t="shared" si="11"/>
        <v>0</v>
      </c>
    </row>
    <row r="160" spans="1:24" x14ac:dyDescent="0.2">
      <c r="A160" s="168"/>
      <c r="B160" s="66" t="s">
        <v>262</v>
      </c>
      <c r="C160" s="56">
        <v>7</v>
      </c>
      <c r="D160" s="56">
        <v>7</v>
      </c>
      <c r="E160" s="56">
        <v>20835</v>
      </c>
      <c r="F160" s="56"/>
      <c r="G160" s="56"/>
      <c r="H160" s="56">
        <v>12</v>
      </c>
      <c r="I160" s="56">
        <v>1041.75</v>
      </c>
      <c r="J160" s="56">
        <v>2975</v>
      </c>
      <c r="K160" s="56"/>
      <c r="L160" s="56"/>
      <c r="M160" s="56"/>
      <c r="N160" s="40">
        <v>7</v>
      </c>
      <c r="O160" s="63">
        <f t="shared" si="13"/>
        <v>21876.75</v>
      </c>
      <c r="P160" s="40">
        <v>12</v>
      </c>
      <c r="Q160" s="52">
        <v>0.05</v>
      </c>
      <c r="R160" s="40">
        <v>2975</v>
      </c>
      <c r="S160" s="40"/>
      <c r="T160" s="53"/>
      <c r="U160" s="56"/>
      <c r="V160" s="51">
        <f t="shared" si="10"/>
        <v>21.794293500000002</v>
      </c>
      <c r="W160" s="57">
        <f t="shared" si="11"/>
        <v>0</v>
      </c>
    </row>
    <row r="161" spans="1:23" x14ac:dyDescent="0.2">
      <c r="A161" s="167"/>
      <c r="B161" s="66" t="s">
        <v>195</v>
      </c>
      <c r="C161" s="56">
        <v>14</v>
      </c>
      <c r="D161" s="56">
        <v>14</v>
      </c>
      <c r="E161" s="56">
        <v>20835</v>
      </c>
      <c r="F161" s="56"/>
      <c r="G161" s="56"/>
      <c r="H161" s="56">
        <v>12</v>
      </c>
      <c r="I161" s="56">
        <v>1041.75</v>
      </c>
      <c r="J161" s="56">
        <v>5955</v>
      </c>
      <c r="K161" s="56"/>
      <c r="L161" s="56"/>
      <c r="M161" s="56"/>
      <c r="N161" s="40">
        <v>14</v>
      </c>
      <c r="O161" s="63">
        <f t="shared" si="13"/>
        <v>21876.75</v>
      </c>
      <c r="P161" s="40">
        <v>12</v>
      </c>
      <c r="Q161" s="52">
        <v>0.05</v>
      </c>
      <c r="R161" s="40">
        <v>5955</v>
      </c>
      <c r="S161" s="40"/>
      <c r="T161" s="53"/>
      <c r="U161" s="56"/>
      <c r="V161" s="51">
        <f t="shared" si="10"/>
        <v>48.594987000000003</v>
      </c>
      <c r="W161" s="57">
        <f t="shared" si="11"/>
        <v>0</v>
      </c>
    </row>
    <row r="162" spans="1:23" x14ac:dyDescent="0.2">
      <c r="A162" s="166" t="s">
        <v>161</v>
      </c>
      <c r="B162" s="66" t="s">
        <v>459</v>
      </c>
      <c r="C162" s="56">
        <v>2</v>
      </c>
      <c r="D162" s="56">
        <v>2</v>
      </c>
      <c r="E162" s="56">
        <v>52500</v>
      </c>
      <c r="F162" s="56"/>
      <c r="G162" s="56"/>
      <c r="H162" s="56">
        <v>12</v>
      </c>
      <c r="I162" s="56">
        <v>2625</v>
      </c>
      <c r="J162" s="56">
        <v>0</v>
      </c>
      <c r="K162" s="56"/>
      <c r="L162" s="56"/>
      <c r="M162" s="56"/>
      <c r="N162" s="40">
        <v>2</v>
      </c>
      <c r="O162" s="63">
        <f t="shared" si="13"/>
        <v>55125</v>
      </c>
      <c r="P162" s="40">
        <v>12</v>
      </c>
      <c r="Q162" s="52">
        <v>0.05</v>
      </c>
      <c r="R162" s="40">
        <v>0</v>
      </c>
      <c r="S162" s="40"/>
      <c r="T162" s="53"/>
      <c r="U162" s="56"/>
      <c r="V162" s="51">
        <f t="shared" si="10"/>
        <v>13.891500000000001</v>
      </c>
      <c r="W162" s="57">
        <f t="shared" si="11"/>
        <v>0</v>
      </c>
    </row>
    <row r="163" spans="1:23" x14ac:dyDescent="0.2">
      <c r="A163" s="168"/>
      <c r="B163" s="67" t="s">
        <v>460</v>
      </c>
      <c r="C163" s="56">
        <v>3</v>
      </c>
      <c r="D163" s="56">
        <v>0</v>
      </c>
      <c r="E163" s="56">
        <v>50000</v>
      </c>
      <c r="F163" s="56"/>
      <c r="G163" s="56"/>
      <c r="H163" s="56">
        <v>12</v>
      </c>
      <c r="I163" s="56">
        <v>0</v>
      </c>
      <c r="J163" s="56">
        <v>5000</v>
      </c>
      <c r="K163" s="56"/>
      <c r="L163" s="56"/>
      <c r="M163" s="56"/>
      <c r="N163" s="40">
        <v>3</v>
      </c>
      <c r="O163" s="90">
        <f t="shared" si="13"/>
        <v>50000</v>
      </c>
      <c r="P163" s="40">
        <v>12</v>
      </c>
      <c r="Q163" s="52">
        <v>0</v>
      </c>
      <c r="R163" s="40">
        <v>5000</v>
      </c>
      <c r="S163" s="40"/>
      <c r="T163" s="53"/>
      <c r="U163" s="56"/>
      <c r="V163" s="51">
        <f t="shared" si="10"/>
        <v>19.8</v>
      </c>
      <c r="W163" s="57">
        <f t="shared" si="11"/>
        <v>0</v>
      </c>
    </row>
    <row r="164" spans="1:23" x14ac:dyDescent="0.2">
      <c r="A164" s="168"/>
      <c r="B164" s="66" t="s">
        <v>460</v>
      </c>
      <c r="C164" s="56">
        <v>4</v>
      </c>
      <c r="D164" s="56">
        <v>4</v>
      </c>
      <c r="E164" s="56">
        <v>52500</v>
      </c>
      <c r="F164" s="56"/>
      <c r="G164" s="56"/>
      <c r="H164" s="56">
        <v>12</v>
      </c>
      <c r="I164" s="56">
        <v>2625</v>
      </c>
      <c r="J164" s="56">
        <v>5000</v>
      </c>
      <c r="K164" s="56"/>
      <c r="L164" s="56"/>
      <c r="M164" s="56"/>
      <c r="N164" s="40">
        <v>4</v>
      </c>
      <c r="O164" s="90">
        <f t="shared" si="13"/>
        <v>55125</v>
      </c>
      <c r="P164" s="40">
        <v>12</v>
      </c>
      <c r="Q164" s="52">
        <v>0.05</v>
      </c>
      <c r="R164" s="40">
        <v>5000</v>
      </c>
      <c r="S164" s="40"/>
      <c r="T164" s="53"/>
      <c r="U164" s="56"/>
      <c r="V164" s="51">
        <f t="shared" si="10"/>
        <v>30.183</v>
      </c>
      <c r="W164" s="57">
        <f t="shared" si="11"/>
        <v>0</v>
      </c>
    </row>
    <row r="165" spans="1:23" x14ac:dyDescent="0.2">
      <c r="A165" s="156" t="s">
        <v>162</v>
      </c>
      <c r="B165" s="97" t="s">
        <v>461</v>
      </c>
      <c r="C165" s="56">
        <v>1</v>
      </c>
      <c r="D165" s="56">
        <v>1</v>
      </c>
      <c r="E165" s="56">
        <v>20835</v>
      </c>
      <c r="F165" s="56"/>
      <c r="G165" s="56"/>
      <c r="H165" s="56">
        <v>12</v>
      </c>
      <c r="I165" s="56">
        <v>1041.75</v>
      </c>
      <c r="J165" s="56">
        <v>0</v>
      </c>
      <c r="K165" s="56"/>
      <c r="L165" s="56"/>
      <c r="M165" s="56"/>
      <c r="N165" s="40">
        <v>1</v>
      </c>
      <c r="O165" s="63">
        <f t="shared" si="13"/>
        <v>21876.75</v>
      </c>
      <c r="P165" s="40">
        <v>12</v>
      </c>
      <c r="Q165" s="52">
        <v>0.05</v>
      </c>
      <c r="R165" s="40">
        <v>0</v>
      </c>
      <c r="S165" s="40"/>
      <c r="T165" s="53"/>
      <c r="U165" s="56"/>
      <c r="V165" s="51">
        <f t="shared" ref="V165:V178" si="14">((N165*(O165+(O165*Q165)+R165))+(S165*5%*O165+T165*10%*O165+U165*15%*O165))*P165/100000</f>
        <v>2.7564705000000003</v>
      </c>
      <c r="W165" s="57">
        <f t="shared" si="11"/>
        <v>0</v>
      </c>
    </row>
    <row r="166" spans="1:23" x14ac:dyDescent="0.2">
      <c r="A166" s="157"/>
      <c r="B166" s="97" t="s">
        <v>461</v>
      </c>
      <c r="C166" s="56">
        <v>1</v>
      </c>
      <c r="D166" s="56">
        <v>1</v>
      </c>
      <c r="E166" s="56">
        <v>21825</v>
      </c>
      <c r="F166" s="56">
        <v>1091.25</v>
      </c>
      <c r="G166" s="56"/>
      <c r="H166" s="56">
        <v>12</v>
      </c>
      <c r="I166" s="56">
        <v>1091.25</v>
      </c>
      <c r="J166" s="56">
        <v>0</v>
      </c>
      <c r="K166" s="56"/>
      <c r="L166" s="56"/>
      <c r="M166" s="56"/>
      <c r="N166" s="40">
        <v>1</v>
      </c>
      <c r="O166" s="63">
        <f>E166+I166+F166</f>
        <v>24007.5</v>
      </c>
      <c r="P166" s="40">
        <v>12</v>
      </c>
      <c r="Q166" s="52">
        <v>0.05</v>
      </c>
      <c r="R166" s="40">
        <v>0</v>
      </c>
      <c r="S166" s="40"/>
      <c r="T166" s="53"/>
      <c r="U166" s="56"/>
      <c r="V166" s="51">
        <f t="shared" si="14"/>
        <v>3.0249450000000002</v>
      </c>
      <c r="W166" s="57">
        <f t="shared" si="11"/>
        <v>0</v>
      </c>
    </row>
    <row r="167" spans="1:23" x14ac:dyDescent="0.2">
      <c r="A167" s="158"/>
      <c r="B167" s="97" t="s">
        <v>462</v>
      </c>
      <c r="C167" s="56">
        <v>7</v>
      </c>
      <c r="D167" s="56">
        <v>7</v>
      </c>
      <c r="E167" s="56">
        <v>21825</v>
      </c>
      <c r="F167" s="56">
        <v>1091.25</v>
      </c>
      <c r="G167" s="56"/>
      <c r="H167" s="56">
        <v>12</v>
      </c>
      <c r="I167" s="56">
        <v>1091.25</v>
      </c>
      <c r="J167" s="56">
        <v>2975</v>
      </c>
      <c r="K167" s="56"/>
      <c r="L167" s="56"/>
      <c r="M167" s="56"/>
      <c r="N167" s="40">
        <v>7</v>
      </c>
      <c r="O167" s="106">
        <f>E167+I167+F167</f>
        <v>24007.5</v>
      </c>
      <c r="P167" s="40">
        <v>12</v>
      </c>
      <c r="Q167" s="52">
        <v>0.05</v>
      </c>
      <c r="R167" s="40">
        <v>2975</v>
      </c>
      <c r="S167" s="40"/>
      <c r="T167" s="53"/>
      <c r="U167" s="56"/>
      <c r="V167" s="51">
        <f t="shared" si="14"/>
        <v>23.673615000000002</v>
      </c>
      <c r="W167" s="57">
        <f t="shared" si="11"/>
        <v>0</v>
      </c>
    </row>
    <row r="168" spans="1:23" x14ac:dyDescent="0.2">
      <c r="A168" s="156" t="s">
        <v>163</v>
      </c>
      <c r="B168" s="97" t="s">
        <v>463</v>
      </c>
      <c r="C168" s="56">
        <v>2</v>
      </c>
      <c r="D168" s="56">
        <v>2</v>
      </c>
      <c r="E168" s="56">
        <v>20835</v>
      </c>
      <c r="F168" s="56"/>
      <c r="G168" s="56"/>
      <c r="H168" s="56">
        <v>12</v>
      </c>
      <c r="I168" s="56">
        <v>1041.75</v>
      </c>
      <c r="J168" s="56">
        <v>0</v>
      </c>
      <c r="K168" s="56"/>
      <c r="L168" s="56"/>
      <c r="M168" s="56"/>
      <c r="N168" s="40">
        <v>2</v>
      </c>
      <c r="O168" s="63">
        <f t="shared" ref="O168:O175" si="15">E168+I168</f>
        <v>21876.75</v>
      </c>
      <c r="P168" s="40">
        <v>12</v>
      </c>
      <c r="Q168" s="52">
        <v>0.05</v>
      </c>
      <c r="R168" s="40">
        <v>0</v>
      </c>
      <c r="S168" s="40"/>
      <c r="T168" s="53"/>
      <c r="U168" s="56"/>
      <c r="V168" s="51">
        <f t="shared" si="14"/>
        <v>5.5129410000000005</v>
      </c>
      <c r="W168" s="57">
        <f t="shared" si="11"/>
        <v>0</v>
      </c>
    </row>
    <row r="169" spans="1:23" x14ac:dyDescent="0.2">
      <c r="A169" s="157"/>
      <c r="B169" s="97" t="s">
        <v>463</v>
      </c>
      <c r="C169" s="56">
        <v>2</v>
      </c>
      <c r="D169" s="56">
        <v>2</v>
      </c>
      <c r="E169" s="56">
        <v>20835</v>
      </c>
      <c r="F169" s="56"/>
      <c r="G169" s="56"/>
      <c r="H169" s="56">
        <v>12</v>
      </c>
      <c r="I169" s="56">
        <v>1041.75</v>
      </c>
      <c r="J169" s="56">
        <v>2975</v>
      </c>
      <c r="K169" s="56"/>
      <c r="L169" s="56"/>
      <c r="M169" s="56"/>
      <c r="N169" s="40">
        <v>2</v>
      </c>
      <c r="O169" s="63">
        <f t="shared" si="15"/>
        <v>21876.75</v>
      </c>
      <c r="P169" s="40">
        <v>12</v>
      </c>
      <c r="Q169" s="52">
        <v>0.05</v>
      </c>
      <c r="R169" s="40">
        <v>2975</v>
      </c>
      <c r="S169" s="40"/>
      <c r="T169" s="53"/>
      <c r="U169" s="56"/>
      <c r="V169" s="51">
        <f t="shared" si="14"/>
        <v>6.2269410000000009</v>
      </c>
      <c r="W169" s="57">
        <f t="shared" si="11"/>
        <v>0</v>
      </c>
    </row>
    <row r="170" spans="1:23" x14ac:dyDescent="0.2">
      <c r="A170" s="157"/>
      <c r="B170" s="97" t="s">
        <v>464</v>
      </c>
      <c r="C170" s="56">
        <v>2</v>
      </c>
      <c r="D170" s="56">
        <v>2</v>
      </c>
      <c r="E170" s="56">
        <v>21825</v>
      </c>
      <c r="F170" s="56"/>
      <c r="G170" s="56"/>
      <c r="H170" s="56">
        <v>12</v>
      </c>
      <c r="I170" s="56">
        <v>1091.25</v>
      </c>
      <c r="J170" s="56">
        <v>2975</v>
      </c>
      <c r="K170" s="56"/>
      <c r="L170" s="56"/>
      <c r="M170" s="56"/>
      <c r="N170" s="40">
        <v>2</v>
      </c>
      <c r="O170" s="63">
        <f t="shared" si="15"/>
        <v>22916.25</v>
      </c>
      <c r="P170" s="40">
        <v>12</v>
      </c>
      <c r="Q170" s="52">
        <v>0.05</v>
      </c>
      <c r="R170" s="40">
        <v>2975</v>
      </c>
      <c r="S170" s="40"/>
      <c r="T170" s="53"/>
      <c r="U170" s="56"/>
      <c r="V170" s="51">
        <f t="shared" si="14"/>
        <v>6.4888950000000003</v>
      </c>
      <c r="W170" s="57">
        <f t="shared" si="11"/>
        <v>0</v>
      </c>
    </row>
    <row r="171" spans="1:23" x14ac:dyDescent="0.2">
      <c r="A171" s="157"/>
      <c r="B171" s="97" t="s">
        <v>464</v>
      </c>
      <c r="C171" s="56">
        <v>2</v>
      </c>
      <c r="D171" s="56">
        <v>2</v>
      </c>
      <c r="E171" s="56">
        <v>19845</v>
      </c>
      <c r="F171" s="56"/>
      <c r="G171" s="56"/>
      <c r="H171" s="56">
        <v>12</v>
      </c>
      <c r="I171" s="56">
        <v>992.25</v>
      </c>
      <c r="J171" s="56">
        <v>2975</v>
      </c>
      <c r="K171" s="56"/>
      <c r="L171" s="56"/>
      <c r="M171" s="56"/>
      <c r="N171" s="40">
        <v>2</v>
      </c>
      <c r="O171" s="63">
        <f t="shared" si="15"/>
        <v>20837.25</v>
      </c>
      <c r="P171" s="40">
        <v>12</v>
      </c>
      <c r="Q171" s="52">
        <v>0.05</v>
      </c>
      <c r="R171" s="40">
        <v>2975</v>
      </c>
      <c r="S171" s="40"/>
      <c r="T171" s="53"/>
      <c r="U171" s="56"/>
      <c r="V171" s="51">
        <f t="shared" si="14"/>
        <v>5.9649869999999998</v>
      </c>
      <c r="W171" s="57">
        <f t="shared" si="11"/>
        <v>0</v>
      </c>
    </row>
    <row r="172" spans="1:23" x14ac:dyDescent="0.2">
      <c r="A172" s="158"/>
      <c r="B172" s="97" t="s">
        <v>465</v>
      </c>
      <c r="C172" s="56">
        <v>1</v>
      </c>
      <c r="D172" s="56">
        <v>0</v>
      </c>
      <c r="E172" s="56">
        <v>19845</v>
      </c>
      <c r="F172" s="56"/>
      <c r="G172" s="56"/>
      <c r="H172" s="56">
        <v>12</v>
      </c>
      <c r="I172" s="56">
        <v>0</v>
      </c>
      <c r="J172" s="56">
        <v>2975</v>
      </c>
      <c r="K172" s="56"/>
      <c r="L172" s="56"/>
      <c r="M172" s="56"/>
      <c r="N172" s="40">
        <v>1</v>
      </c>
      <c r="O172" s="63">
        <f t="shared" si="15"/>
        <v>19845</v>
      </c>
      <c r="P172" s="40">
        <v>12</v>
      </c>
      <c r="Q172" s="52">
        <v>0</v>
      </c>
      <c r="R172" s="40">
        <v>2975</v>
      </c>
      <c r="S172" s="40"/>
      <c r="T172" s="53"/>
      <c r="U172" s="56"/>
      <c r="V172" s="51">
        <f t="shared" si="14"/>
        <v>2.7383999999999999</v>
      </c>
      <c r="W172" s="57">
        <f t="shared" si="11"/>
        <v>0</v>
      </c>
    </row>
    <row r="173" spans="1:23" x14ac:dyDescent="0.2">
      <c r="A173" s="156" t="s">
        <v>164</v>
      </c>
      <c r="B173" s="97" t="s">
        <v>466</v>
      </c>
      <c r="C173" s="56">
        <v>2</v>
      </c>
      <c r="D173" s="56">
        <v>2</v>
      </c>
      <c r="E173" s="56">
        <v>19800</v>
      </c>
      <c r="F173" s="56"/>
      <c r="G173" s="56"/>
      <c r="H173" s="56">
        <v>12</v>
      </c>
      <c r="I173" s="56">
        <v>990</v>
      </c>
      <c r="J173" s="56">
        <v>0</v>
      </c>
      <c r="K173" s="56"/>
      <c r="L173" s="56"/>
      <c r="M173" s="56"/>
      <c r="N173" s="40">
        <v>2</v>
      </c>
      <c r="O173" s="63">
        <f t="shared" si="15"/>
        <v>20790</v>
      </c>
      <c r="P173" s="40">
        <v>12</v>
      </c>
      <c r="Q173" s="52">
        <v>0.05</v>
      </c>
      <c r="R173" s="40">
        <v>0</v>
      </c>
      <c r="S173" s="40"/>
      <c r="T173" s="53"/>
      <c r="U173" s="56"/>
      <c r="V173" s="51">
        <f t="shared" si="14"/>
        <v>5.2390800000000004</v>
      </c>
      <c r="W173" s="57">
        <f t="shared" si="11"/>
        <v>0</v>
      </c>
    </row>
    <row r="174" spans="1:23" x14ac:dyDescent="0.2">
      <c r="A174" s="157"/>
      <c r="B174" s="97" t="s">
        <v>467</v>
      </c>
      <c r="C174" s="56">
        <v>2</v>
      </c>
      <c r="D174" s="56">
        <v>2</v>
      </c>
      <c r="E174" s="56">
        <v>18900</v>
      </c>
      <c r="F174" s="56"/>
      <c r="G174" s="56"/>
      <c r="H174" s="56">
        <v>12</v>
      </c>
      <c r="I174" s="56">
        <v>945</v>
      </c>
      <c r="J174" s="56">
        <v>2700</v>
      </c>
      <c r="K174" s="56"/>
      <c r="L174" s="56"/>
      <c r="M174" s="56"/>
      <c r="N174" s="40">
        <v>2</v>
      </c>
      <c r="O174" s="63">
        <f t="shared" si="15"/>
        <v>19845</v>
      </c>
      <c r="P174" s="40">
        <v>12</v>
      </c>
      <c r="Q174" s="52">
        <v>0.05</v>
      </c>
      <c r="R174" s="40">
        <v>2700</v>
      </c>
      <c r="S174" s="40"/>
      <c r="T174" s="53"/>
      <c r="U174" s="56"/>
      <c r="V174" s="51">
        <f t="shared" si="14"/>
        <v>5.6489399999999996</v>
      </c>
      <c r="W174" s="57">
        <f t="shared" si="11"/>
        <v>0</v>
      </c>
    </row>
    <row r="175" spans="1:23" x14ac:dyDescent="0.2">
      <c r="A175" s="158"/>
      <c r="B175" s="97" t="s">
        <v>467</v>
      </c>
      <c r="C175" s="56">
        <v>5</v>
      </c>
      <c r="D175" s="56">
        <v>5</v>
      </c>
      <c r="E175" s="56">
        <v>19800</v>
      </c>
      <c r="F175" s="56"/>
      <c r="G175" s="56"/>
      <c r="H175" s="56">
        <v>12</v>
      </c>
      <c r="I175" s="56">
        <v>990</v>
      </c>
      <c r="J175" s="56">
        <v>2700</v>
      </c>
      <c r="K175" s="56"/>
      <c r="L175" s="56"/>
      <c r="M175" s="56"/>
      <c r="N175" s="40">
        <v>5</v>
      </c>
      <c r="O175" s="63">
        <f t="shared" si="15"/>
        <v>20790</v>
      </c>
      <c r="P175" s="40">
        <v>12</v>
      </c>
      <c r="Q175" s="52">
        <v>0.05</v>
      </c>
      <c r="R175" s="40">
        <v>2700</v>
      </c>
      <c r="S175" s="40"/>
      <c r="T175" s="53"/>
      <c r="U175" s="56"/>
      <c r="V175" s="51">
        <f t="shared" si="14"/>
        <v>14.717700000000001</v>
      </c>
      <c r="W175" s="57">
        <f t="shared" si="11"/>
        <v>0</v>
      </c>
    </row>
    <row r="176" spans="1:23" x14ac:dyDescent="0.2">
      <c r="A176" s="156" t="s">
        <v>165</v>
      </c>
      <c r="B176" s="97" t="s">
        <v>468</v>
      </c>
      <c r="C176" s="56">
        <v>6</v>
      </c>
      <c r="D176" s="56">
        <v>6</v>
      </c>
      <c r="E176" s="56">
        <v>10395</v>
      </c>
      <c r="F176" s="56">
        <v>519.75</v>
      </c>
      <c r="G176" s="56"/>
      <c r="H176" s="56">
        <v>12</v>
      </c>
      <c r="I176" s="56">
        <v>519.75</v>
      </c>
      <c r="J176" s="56">
        <v>0</v>
      </c>
      <c r="K176" s="56"/>
      <c r="L176" s="56"/>
      <c r="M176" s="56"/>
      <c r="N176" s="40">
        <v>6</v>
      </c>
      <c r="O176" s="63">
        <f>E176+I176+F176</f>
        <v>11434.5</v>
      </c>
      <c r="P176" s="40">
        <v>12</v>
      </c>
      <c r="Q176" s="52">
        <v>0.05</v>
      </c>
      <c r="R176" s="40">
        <v>0</v>
      </c>
      <c r="S176" s="40"/>
      <c r="T176" s="53"/>
      <c r="U176" s="56"/>
      <c r="V176" s="51">
        <f t="shared" si="14"/>
        <v>8.644482</v>
      </c>
      <c r="W176" s="57">
        <f t="shared" si="11"/>
        <v>0</v>
      </c>
    </row>
    <row r="177" spans="1:24" x14ac:dyDescent="0.2">
      <c r="A177" s="157"/>
      <c r="B177" s="97" t="s">
        <v>468</v>
      </c>
      <c r="C177" s="56">
        <v>2</v>
      </c>
      <c r="D177" s="56">
        <v>2</v>
      </c>
      <c r="E177" s="56">
        <v>11315</v>
      </c>
      <c r="F177" s="56"/>
      <c r="G177" s="56"/>
      <c r="H177" s="56">
        <v>12</v>
      </c>
      <c r="I177" s="56">
        <v>565.75</v>
      </c>
      <c r="J177" s="56">
        <v>0</v>
      </c>
      <c r="K177" s="56"/>
      <c r="L177" s="56"/>
      <c r="M177" s="56"/>
      <c r="N177" s="40">
        <v>2</v>
      </c>
      <c r="O177" s="63">
        <f>E177+I177</f>
        <v>11880.75</v>
      </c>
      <c r="P177" s="40">
        <v>12</v>
      </c>
      <c r="Q177" s="52">
        <v>0.05</v>
      </c>
      <c r="R177" s="40">
        <v>0</v>
      </c>
      <c r="S177" s="40"/>
      <c r="T177" s="53"/>
      <c r="U177" s="56"/>
      <c r="V177" s="51">
        <f t="shared" si="14"/>
        <v>2.9939490000000002</v>
      </c>
      <c r="W177" s="57">
        <f t="shared" si="11"/>
        <v>0</v>
      </c>
    </row>
    <row r="178" spans="1:24" x14ac:dyDescent="0.2">
      <c r="A178" s="158"/>
      <c r="B178" s="97" t="s">
        <v>468</v>
      </c>
      <c r="C178" s="56">
        <v>17</v>
      </c>
      <c r="D178" s="56">
        <v>17</v>
      </c>
      <c r="E178" s="56">
        <v>11810</v>
      </c>
      <c r="F178" s="56">
        <v>590.5</v>
      </c>
      <c r="G178" s="56"/>
      <c r="H178" s="56">
        <v>12</v>
      </c>
      <c r="I178" s="56">
        <v>590.5</v>
      </c>
      <c r="J178" s="56">
        <v>0</v>
      </c>
      <c r="K178" s="56"/>
      <c r="L178" s="56"/>
      <c r="M178" s="56"/>
      <c r="N178" s="40">
        <v>17</v>
      </c>
      <c r="O178" s="63">
        <f>E178+I178+F178</f>
        <v>12991</v>
      </c>
      <c r="P178" s="40">
        <v>12</v>
      </c>
      <c r="Q178" s="52">
        <v>0.05</v>
      </c>
      <c r="R178" s="40">
        <v>0</v>
      </c>
      <c r="S178" s="40"/>
      <c r="T178" s="53"/>
      <c r="U178" s="56"/>
      <c r="V178" s="51">
        <f t="shared" si="14"/>
        <v>27.826721999999997</v>
      </c>
      <c r="W178" s="57">
        <f t="shared" si="11"/>
        <v>0</v>
      </c>
    </row>
    <row r="179" spans="1:24" ht="32" x14ac:dyDescent="0.2">
      <c r="A179" s="156" t="s">
        <v>166</v>
      </c>
      <c r="B179" s="156" t="s">
        <v>263</v>
      </c>
      <c r="C179" s="123">
        <v>10</v>
      </c>
      <c r="D179" s="123">
        <v>10</v>
      </c>
      <c r="E179" s="123">
        <v>25000</v>
      </c>
      <c r="F179" s="161"/>
      <c r="G179" s="161"/>
      <c r="H179" s="123">
        <v>12</v>
      </c>
      <c r="I179" s="123">
        <v>0</v>
      </c>
      <c r="J179" s="123">
        <v>0</v>
      </c>
      <c r="K179" s="56"/>
      <c r="L179" s="56"/>
      <c r="M179" s="56"/>
      <c r="N179" s="40">
        <v>10</v>
      </c>
      <c r="O179" s="63">
        <f>E179+I179</f>
        <v>25000</v>
      </c>
      <c r="P179" s="40">
        <v>12</v>
      </c>
      <c r="Q179" s="52">
        <v>0.05</v>
      </c>
      <c r="R179" s="40">
        <v>0</v>
      </c>
      <c r="S179" s="40"/>
      <c r="T179" s="53"/>
      <c r="U179" s="56"/>
      <c r="V179" s="51">
        <f>3050000/100000</f>
        <v>30.5</v>
      </c>
      <c r="W179" s="123">
        <f t="shared" si="11"/>
        <v>0</v>
      </c>
      <c r="X179" s="78" t="s">
        <v>584</v>
      </c>
    </row>
    <row r="180" spans="1:24" ht="21" customHeight="1" x14ac:dyDescent="0.2">
      <c r="A180" s="157"/>
      <c r="B180" s="158"/>
      <c r="C180" s="124">
        <v>40</v>
      </c>
      <c r="D180" s="124">
        <v>40</v>
      </c>
      <c r="E180" s="123">
        <v>25000</v>
      </c>
      <c r="F180" s="162"/>
      <c r="G180" s="162"/>
      <c r="H180" s="123">
        <v>12</v>
      </c>
      <c r="I180" s="123">
        <v>0</v>
      </c>
      <c r="J180" s="123">
        <v>0</v>
      </c>
      <c r="K180" s="56"/>
      <c r="L180" s="56"/>
      <c r="M180" s="56"/>
      <c r="N180" s="122">
        <v>40</v>
      </c>
      <c r="O180" s="122">
        <v>25000</v>
      </c>
      <c r="P180" s="122">
        <v>12</v>
      </c>
      <c r="Q180" s="52">
        <v>0</v>
      </c>
      <c r="R180" s="122">
        <v>0</v>
      </c>
      <c r="S180" s="122"/>
      <c r="T180" s="53"/>
      <c r="U180" s="56"/>
      <c r="V180" s="51">
        <f t="shared" ref="V180:V211" si="16">((N180*(O180+(O180*Q180)+R180))+(S180*5%*O180+T180*10%*O180+U180*15%*O180))*P180/100000</f>
        <v>120</v>
      </c>
      <c r="W180" s="56">
        <f t="shared" si="11"/>
        <v>0</v>
      </c>
    </row>
    <row r="181" spans="1:24" ht="16" x14ac:dyDescent="0.2">
      <c r="A181" s="157"/>
      <c r="B181" s="97" t="s">
        <v>263</v>
      </c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87">
        <v>60</v>
      </c>
      <c r="O181" s="87">
        <v>25000</v>
      </c>
      <c r="P181" s="87">
        <v>9</v>
      </c>
      <c r="Q181" s="52">
        <v>0</v>
      </c>
      <c r="R181" s="87">
        <v>0</v>
      </c>
      <c r="S181" s="87"/>
      <c r="T181" s="53"/>
      <c r="U181" s="56"/>
      <c r="V181" s="51">
        <f t="shared" si="16"/>
        <v>135</v>
      </c>
      <c r="W181" s="57">
        <f t="shared" si="11"/>
        <v>60</v>
      </c>
      <c r="X181" s="93" t="s">
        <v>586</v>
      </c>
    </row>
    <row r="182" spans="1:24" ht="16" x14ac:dyDescent="0.2">
      <c r="A182" s="158"/>
      <c r="B182" s="97" t="s">
        <v>263</v>
      </c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40">
        <v>40</v>
      </c>
      <c r="O182" s="63">
        <v>25000</v>
      </c>
      <c r="P182" s="40">
        <v>3</v>
      </c>
      <c r="Q182" s="52">
        <v>0</v>
      </c>
      <c r="R182" s="40">
        <v>0</v>
      </c>
      <c r="S182" s="40"/>
      <c r="T182" s="53"/>
      <c r="U182" s="56"/>
      <c r="V182" s="51">
        <f t="shared" si="16"/>
        <v>30</v>
      </c>
      <c r="W182" s="57">
        <f t="shared" si="11"/>
        <v>40</v>
      </c>
      <c r="X182" s="93" t="s">
        <v>585</v>
      </c>
    </row>
    <row r="183" spans="1:24" ht="26.25" customHeight="1" x14ac:dyDescent="0.2">
      <c r="A183" s="156" t="s">
        <v>167</v>
      </c>
      <c r="B183" s="88" t="s">
        <v>469</v>
      </c>
      <c r="C183" s="56">
        <v>50</v>
      </c>
      <c r="D183" s="56">
        <v>50</v>
      </c>
      <c r="E183" s="56">
        <v>15000</v>
      </c>
      <c r="F183" s="56"/>
      <c r="G183" s="56"/>
      <c r="H183" s="56">
        <v>12</v>
      </c>
      <c r="I183" s="56">
        <v>0</v>
      </c>
      <c r="J183" s="56">
        <v>0</v>
      </c>
      <c r="K183" s="56"/>
      <c r="L183" s="56"/>
      <c r="M183" s="56"/>
      <c r="N183" s="63">
        <v>50</v>
      </c>
      <c r="O183" s="63">
        <v>15000</v>
      </c>
      <c r="P183" s="63">
        <v>12</v>
      </c>
      <c r="Q183" s="52">
        <v>0</v>
      </c>
      <c r="R183" s="63">
        <v>0</v>
      </c>
      <c r="S183" s="63"/>
      <c r="T183" s="53"/>
      <c r="U183" s="56"/>
      <c r="V183" s="51">
        <f t="shared" si="16"/>
        <v>90</v>
      </c>
      <c r="W183" s="57">
        <f t="shared" si="11"/>
        <v>0</v>
      </c>
    </row>
    <row r="184" spans="1:24" ht="27" customHeight="1" x14ac:dyDescent="0.2">
      <c r="A184" s="157"/>
      <c r="B184" s="156" t="s">
        <v>469</v>
      </c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87">
        <v>60</v>
      </c>
      <c r="O184" s="87">
        <v>15000</v>
      </c>
      <c r="P184" s="87">
        <v>9</v>
      </c>
      <c r="Q184" s="52">
        <v>0</v>
      </c>
      <c r="R184" s="87">
        <v>0</v>
      </c>
      <c r="S184" s="87"/>
      <c r="T184" s="53"/>
      <c r="U184" s="56"/>
      <c r="V184" s="51">
        <f t="shared" si="16"/>
        <v>81</v>
      </c>
      <c r="W184" s="57">
        <f t="shared" si="11"/>
        <v>60</v>
      </c>
      <c r="X184" s="159" t="s">
        <v>587</v>
      </c>
    </row>
    <row r="185" spans="1:24" ht="134.25" customHeight="1" x14ac:dyDescent="0.2">
      <c r="A185" s="158"/>
      <c r="B185" s="158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63">
        <v>40</v>
      </c>
      <c r="O185" s="63">
        <v>15000</v>
      </c>
      <c r="P185" s="63">
        <v>3</v>
      </c>
      <c r="Q185" s="52">
        <v>0</v>
      </c>
      <c r="R185" s="63">
        <v>0</v>
      </c>
      <c r="S185" s="63"/>
      <c r="T185" s="53"/>
      <c r="U185" s="56"/>
      <c r="V185" s="51">
        <f t="shared" si="16"/>
        <v>18</v>
      </c>
      <c r="W185" s="57">
        <f t="shared" si="11"/>
        <v>40</v>
      </c>
      <c r="X185" s="159"/>
    </row>
    <row r="186" spans="1:24" x14ac:dyDescent="0.2">
      <c r="A186" s="156" t="s">
        <v>168</v>
      </c>
      <c r="B186" s="97" t="s">
        <v>264</v>
      </c>
      <c r="C186" s="56">
        <v>2</v>
      </c>
      <c r="D186" s="56">
        <v>2</v>
      </c>
      <c r="E186" s="56">
        <v>19140</v>
      </c>
      <c r="F186" s="56">
        <v>957</v>
      </c>
      <c r="G186" s="56"/>
      <c r="H186" s="56">
        <v>12</v>
      </c>
      <c r="I186" s="56">
        <v>957</v>
      </c>
      <c r="J186" s="56">
        <v>0</v>
      </c>
      <c r="K186" s="56"/>
      <c r="L186" s="56"/>
      <c r="M186" s="56"/>
      <c r="N186" s="40">
        <v>2</v>
      </c>
      <c r="O186" s="63">
        <f>E186+I186+F186</f>
        <v>21054</v>
      </c>
      <c r="P186" s="40">
        <v>12</v>
      </c>
      <c r="Q186" s="52">
        <v>0.05</v>
      </c>
      <c r="R186" s="40">
        <v>0</v>
      </c>
      <c r="S186" s="40"/>
      <c r="T186" s="53"/>
      <c r="U186" s="56"/>
      <c r="V186" s="51">
        <f t="shared" si="16"/>
        <v>5.3056080000000003</v>
      </c>
      <c r="W186" s="57">
        <f t="shared" si="11"/>
        <v>0</v>
      </c>
    </row>
    <row r="187" spans="1:24" x14ac:dyDescent="0.2">
      <c r="A187" s="157"/>
      <c r="B187" s="97" t="s">
        <v>264</v>
      </c>
      <c r="C187" s="56">
        <v>7</v>
      </c>
      <c r="D187" s="56">
        <v>7</v>
      </c>
      <c r="E187" s="56">
        <v>17360</v>
      </c>
      <c r="F187" s="56"/>
      <c r="G187" s="56"/>
      <c r="H187" s="56">
        <v>12</v>
      </c>
      <c r="I187" s="56">
        <v>868</v>
      </c>
      <c r="J187" s="56">
        <v>0</v>
      </c>
      <c r="K187" s="56"/>
      <c r="L187" s="56"/>
      <c r="M187" s="56"/>
      <c r="N187" s="40">
        <v>7</v>
      </c>
      <c r="O187" s="63">
        <f t="shared" ref="O187:O195" si="17">E187+I187</f>
        <v>18228</v>
      </c>
      <c r="P187" s="40">
        <v>12</v>
      </c>
      <c r="Q187" s="52">
        <v>0.05</v>
      </c>
      <c r="R187" s="40">
        <v>0</v>
      </c>
      <c r="S187" s="40"/>
      <c r="T187" s="53"/>
      <c r="U187" s="56"/>
      <c r="V187" s="51">
        <f t="shared" si="16"/>
        <v>16.077096000000001</v>
      </c>
      <c r="W187" s="57">
        <f t="shared" si="11"/>
        <v>0</v>
      </c>
    </row>
    <row r="188" spans="1:24" x14ac:dyDescent="0.2">
      <c r="A188" s="157"/>
      <c r="B188" s="97" t="s">
        <v>264</v>
      </c>
      <c r="C188" s="56">
        <v>2</v>
      </c>
      <c r="D188" s="56">
        <v>2</v>
      </c>
      <c r="E188" s="56">
        <v>18230</v>
      </c>
      <c r="F188" s="56"/>
      <c r="G188" s="56"/>
      <c r="H188" s="56">
        <v>12</v>
      </c>
      <c r="I188" s="56">
        <v>911.5</v>
      </c>
      <c r="J188" s="56">
        <v>0</v>
      </c>
      <c r="K188" s="56"/>
      <c r="L188" s="56"/>
      <c r="M188" s="56"/>
      <c r="N188" s="40">
        <v>2</v>
      </c>
      <c r="O188" s="63">
        <f t="shared" si="17"/>
        <v>19141.5</v>
      </c>
      <c r="P188" s="40">
        <v>12</v>
      </c>
      <c r="Q188" s="52">
        <v>0.05</v>
      </c>
      <c r="R188" s="40">
        <v>0</v>
      </c>
      <c r="S188" s="40"/>
      <c r="T188" s="53"/>
      <c r="U188" s="56"/>
      <c r="V188" s="51">
        <f t="shared" si="16"/>
        <v>4.8236580000000009</v>
      </c>
      <c r="W188" s="57">
        <f t="shared" si="11"/>
        <v>0</v>
      </c>
    </row>
    <row r="189" spans="1:24" x14ac:dyDescent="0.2">
      <c r="A189" s="157"/>
      <c r="B189" s="97" t="s">
        <v>264</v>
      </c>
      <c r="C189" s="56">
        <v>4</v>
      </c>
      <c r="D189" s="56">
        <v>4</v>
      </c>
      <c r="E189" s="56">
        <v>14585</v>
      </c>
      <c r="F189" s="56"/>
      <c r="G189" s="56"/>
      <c r="H189" s="56">
        <v>12</v>
      </c>
      <c r="I189" s="56">
        <v>729.25</v>
      </c>
      <c r="J189" s="56">
        <v>0</v>
      </c>
      <c r="K189" s="56"/>
      <c r="L189" s="56"/>
      <c r="M189" s="56"/>
      <c r="N189" s="40">
        <v>4</v>
      </c>
      <c r="O189" s="63">
        <f t="shared" si="17"/>
        <v>15314.25</v>
      </c>
      <c r="P189" s="40">
        <v>12</v>
      </c>
      <c r="Q189" s="52">
        <v>0.05</v>
      </c>
      <c r="R189" s="40">
        <v>0</v>
      </c>
      <c r="S189" s="40"/>
      <c r="T189" s="53"/>
      <c r="U189" s="56"/>
      <c r="V189" s="51">
        <f t="shared" si="16"/>
        <v>7.7183819999999992</v>
      </c>
      <c r="W189" s="57">
        <f t="shared" si="11"/>
        <v>0</v>
      </c>
    </row>
    <row r="190" spans="1:24" x14ac:dyDescent="0.2">
      <c r="A190" s="157"/>
      <c r="B190" s="97" t="s">
        <v>264</v>
      </c>
      <c r="C190" s="56">
        <v>9</v>
      </c>
      <c r="D190" s="56">
        <v>9</v>
      </c>
      <c r="E190" s="56">
        <v>11575</v>
      </c>
      <c r="F190" s="56"/>
      <c r="G190" s="56"/>
      <c r="H190" s="56">
        <v>12</v>
      </c>
      <c r="I190" s="56">
        <v>578.75</v>
      </c>
      <c r="J190" s="56">
        <v>0</v>
      </c>
      <c r="K190" s="56"/>
      <c r="L190" s="56"/>
      <c r="M190" s="56"/>
      <c r="N190" s="40">
        <v>9</v>
      </c>
      <c r="O190" s="63">
        <f t="shared" si="17"/>
        <v>12153.75</v>
      </c>
      <c r="P190" s="40">
        <v>12</v>
      </c>
      <c r="Q190" s="52">
        <v>0.05</v>
      </c>
      <c r="R190" s="40">
        <v>0</v>
      </c>
      <c r="S190" s="40"/>
      <c r="T190" s="53"/>
      <c r="U190" s="56"/>
      <c r="V190" s="51">
        <f t="shared" si="16"/>
        <v>13.7823525</v>
      </c>
      <c r="W190" s="57">
        <f t="shared" si="11"/>
        <v>0</v>
      </c>
    </row>
    <row r="191" spans="1:24" x14ac:dyDescent="0.2">
      <c r="A191" s="157"/>
      <c r="B191" s="97" t="s">
        <v>264</v>
      </c>
      <c r="C191" s="56">
        <v>1</v>
      </c>
      <c r="D191" s="56">
        <v>1</v>
      </c>
      <c r="E191" s="56">
        <v>12150</v>
      </c>
      <c r="F191" s="56"/>
      <c r="G191" s="56"/>
      <c r="H191" s="56">
        <v>12</v>
      </c>
      <c r="I191" s="56">
        <v>607.5</v>
      </c>
      <c r="J191" s="56">
        <v>0</v>
      </c>
      <c r="K191" s="56"/>
      <c r="L191" s="56"/>
      <c r="M191" s="56"/>
      <c r="N191" s="40">
        <v>1</v>
      </c>
      <c r="O191" s="63">
        <f t="shared" si="17"/>
        <v>12757.5</v>
      </c>
      <c r="P191" s="40">
        <v>12</v>
      </c>
      <c r="Q191" s="52">
        <v>0.05</v>
      </c>
      <c r="R191" s="40">
        <v>0</v>
      </c>
      <c r="S191" s="40"/>
      <c r="T191" s="53"/>
      <c r="U191" s="56"/>
      <c r="V191" s="51">
        <f t="shared" si="16"/>
        <v>1.607445</v>
      </c>
      <c r="W191" s="57">
        <f t="shared" si="11"/>
        <v>0</v>
      </c>
    </row>
    <row r="192" spans="1:24" x14ac:dyDescent="0.2">
      <c r="A192" s="157"/>
      <c r="B192" s="97" t="s">
        <v>264</v>
      </c>
      <c r="C192" s="56">
        <v>3</v>
      </c>
      <c r="D192" s="56">
        <v>3</v>
      </c>
      <c r="E192" s="56">
        <v>13230</v>
      </c>
      <c r="F192" s="56"/>
      <c r="G192" s="56"/>
      <c r="H192" s="56">
        <v>12</v>
      </c>
      <c r="I192" s="56">
        <v>661.5</v>
      </c>
      <c r="J192" s="56">
        <v>0</v>
      </c>
      <c r="K192" s="56"/>
      <c r="L192" s="56"/>
      <c r="M192" s="56"/>
      <c r="N192" s="40">
        <v>3</v>
      </c>
      <c r="O192" s="63">
        <f t="shared" si="17"/>
        <v>13891.5</v>
      </c>
      <c r="P192" s="40">
        <v>12</v>
      </c>
      <c r="Q192" s="52">
        <v>0.05</v>
      </c>
      <c r="R192" s="40">
        <v>0</v>
      </c>
      <c r="S192" s="40"/>
      <c r="T192" s="53"/>
      <c r="U192" s="56"/>
      <c r="V192" s="51">
        <f t="shared" si="16"/>
        <v>5.2509870000000003</v>
      </c>
      <c r="W192" s="57">
        <f t="shared" si="11"/>
        <v>0</v>
      </c>
    </row>
    <row r="193" spans="1:24" x14ac:dyDescent="0.2">
      <c r="A193" s="157"/>
      <c r="B193" s="97" t="s">
        <v>264</v>
      </c>
      <c r="C193" s="56">
        <v>3</v>
      </c>
      <c r="D193" s="56">
        <v>3</v>
      </c>
      <c r="E193" s="56">
        <v>12600</v>
      </c>
      <c r="F193" s="56"/>
      <c r="G193" s="56"/>
      <c r="H193" s="56">
        <v>12</v>
      </c>
      <c r="I193" s="56">
        <v>630</v>
      </c>
      <c r="J193" s="56">
        <v>0</v>
      </c>
      <c r="K193" s="56"/>
      <c r="L193" s="56"/>
      <c r="M193" s="56"/>
      <c r="N193" s="40">
        <v>3</v>
      </c>
      <c r="O193" s="63">
        <f t="shared" si="17"/>
        <v>13230</v>
      </c>
      <c r="P193" s="40">
        <v>12</v>
      </c>
      <c r="Q193" s="52">
        <v>0.05</v>
      </c>
      <c r="R193" s="40">
        <v>0</v>
      </c>
      <c r="S193" s="40"/>
      <c r="T193" s="53"/>
      <c r="U193" s="56"/>
      <c r="V193" s="51">
        <f t="shared" si="16"/>
        <v>5.0009399999999999</v>
      </c>
      <c r="W193" s="57">
        <f t="shared" si="11"/>
        <v>0</v>
      </c>
    </row>
    <row r="194" spans="1:24" x14ac:dyDescent="0.2">
      <c r="A194" s="158"/>
      <c r="B194" s="97" t="s">
        <v>264</v>
      </c>
      <c r="C194" s="56">
        <v>1</v>
      </c>
      <c r="D194" s="56">
        <v>1</v>
      </c>
      <c r="E194" s="56">
        <v>10000</v>
      </c>
      <c r="F194" s="56"/>
      <c r="G194" s="56"/>
      <c r="H194" s="56">
        <v>12</v>
      </c>
      <c r="I194" s="56">
        <v>500</v>
      </c>
      <c r="J194" s="56">
        <v>0</v>
      </c>
      <c r="K194" s="56"/>
      <c r="L194" s="56"/>
      <c r="M194" s="56"/>
      <c r="N194" s="40">
        <v>1</v>
      </c>
      <c r="O194" s="63">
        <f t="shared" si="17"/>
        <v>10500</v>
      </c>
      <c r="P194" s="40">
        <v>12</v>
      </c>
      <c r="Q194" s="52">
        <v>0.05</v>
      </c>
      <c r="R194" s="40">
        <v>0</v>
      </c>
      <c r="S194" s="40"/>
      <c r="T194" s="53"/>
      <c r="U194" s="56"/>
      <c r="V194" s="51">
        <f t="shared" si="16"/>
        <v>1.323</v>
      </c>
      <c r="W194" s="57">
        <f t="shared" si="11"/>
        <v>0</v>
      </c>
    </row>
    <row r="195" spans="1:24" x14ac:dyDescent="0.2">
      <c r="A195" s="100" t="s">
        <v>199</v>
      </c>
      <c r="B195" s="100" t="s">
        <v>99</v>
      </c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40"/>
      <c r="O195" s="63">
        <f t="shared" si="17"/>
        <v>0</v>
      </c>
      <c r="P195" s="40"/>
      <c r="Q195" s="52"/>
      <c r="R195" s="40"/>
      <c r="S195" s="40"/>
      <c r="T195" s="53"/>
      <c r="U195" s="56"/>
      <c r="V195" s="51">
        <f t="shared" si="16"/>
        <v>0</v>
      </c>
      <c r="W195" s="57">
        <f t="shared" si="11"/>
        <v>0</v>
      </c>
    </row>
    <row r="196" spans="1:24" x14ac:dyDescent="0.2">
      <c r="A196" s="156" t="s">
        <v>169</v>
      </c>
      <c r="B196" s="97" t="s">
        <v>265</v>
      </c>
      <c r="C196" s="56">
        <v>1</v>
      </c>
      <c r="D196" s="56">
        <v>1</v>
      </c>
      <c r="E196" s="56">
        <v>31835</v>
      </c>
      <c r="F196" s="56">
        <v>1591.75</v>
      </c>
      <c r="G196" s="56"/>
      <c r="H196" s="56">
        <v>12</v>
      </c>
      <c r="I196" s="56">
        <v>1591.75</v>
      </c>
      <c r="J196" s="56">
        <v>0</v>
      </c>
      <c r="K196" s="56"/>
      <c r="L196" s="56"/>
      <c r="M196" s="56"/>
      <c r="N196" s="40">
        <v>1</v>
      </c>
      <c r="O196" s="63">
        <f>E196+I196+F196</f>
        <v>35018.5</v>
      </c>
      <c r="P196" s="40">
        <v>12</v>
      </c>
      <c r="Q196" s="52">
        <v>0.05</v>
      </c>
      <c r="R196" s="40">
        <v>0</v>
      </c>
      <c r="S196" s="40"/>
      <c r="T196" s="53"/>
      <c r="U196" s="56"/>
      <c r="V196" s="51">
        <f t="shared" si="16"/>
        <v>4.412331</v>
      </c>
      <c r="W196" s="57">
        <f t="shared" si="11"/>
        <v>0</v>
      </c>
    </row>
    <row r="197" spans="1:24" x14ac:dyDescent="0.2">
      <c r="A197" s="157"/>
      <c r="B197" s="97" t="s">
        <v>265</v>
      </c>
      <c r="C197" s="56">
        <v>7</v>
      </c>
      <c r="D197" s="56">
        <v>7</v>
      </c>
      <c r="E197" s="56">
        <v>27560</v>
      </c>
      <c r="F197" s="56"/>
      <c r="G197" s="56"/>
      <c r="H197" s="56">
        <v>12</v>
      </c>
      <c r="I197" s="56">
        <v>1378</v>
      </c>
      <c r="J197" s="56"/>
      <c r="K197" s="56"/>
      <c r="L197" s="56"/>
      <c r="M197" s="56"/>
      <c r="N197" s="40">
        <v>7</v>
      </c>
      <c r="O197" s="63">
        <f t="shared" ref="O197:O207" si="18">E197+I197</f>
        <v>28938</v>
      </c>
      <c r="P197" s="40">
        <v>12</v>
      </c>
      <c r="Q197" s="52">
        <v>0.05</v>
      </c>
      <c r="R197" s="40">
        <v>0</v>
      </c>
      <c r="S197" s="40"/>
      <c r="T197" s="53"/>
      <c r="U197" s="56"/>
      <c r="V197" s="51">
        <f t="shared" si="16"/>
        <v>25.523316000000001</v>
      </c>
      <c r="W197" s="57">
        <f t="shared" ref="W197:W235" si="19">N197-C197</f>
        <v>0</v>
      </c>
    </row>
    <row r="198" spans="1:24" x14ac:dyDescent="0.2">
      <c r="A198" s="157"/>
      <c r="B198" s="97" t="s">
        <v>265</v>
      </c>
      <c r="C198" s="56">
        <v>1</v>
      </c>
      <c r="D198" s="56">
        <v>1</v>
      </c>
      <c r="E198" s="56">
        <v>25000</v>
      </c>
      <c r="F198" s="56"/>
      <c r="G198" s="56"/>
      <c r="H198" s="56">
        <v>12</v>
      </c>
      <c r="I198" s="56">
        <v>1250</v>
      </c>
      <c r="J198" s="56">
        <v>0</v>
      </c>
      <c r="K198" s="56"/>
      <c r="L198" s="56"/>
      <c r="M198" s="56"/>
      <c r="N198" s="40">
        <v>1</v>
      </c>
      <c r="O198" s="63">
        <f t="shared" si="18"/>
        <v>26250</v>
      </c>
      <c r="P198" s="40">
        <v>12</v>
      </c>
      <c r="Q198" s="52">
        <v>0.05</v>
      </c>
      <c r="R198" s="40">
        <v>0</v>
      </c>
      <c r="S198" s="40"/>
      <c r="T198" s="53"/>
      <c r="U198" s="56"/>
      <c r="V198" s="51">
        <f t="shared" si="16"/>
        <v>3.3075000000000001</v>
      </c>
      <c r="W198" s="57">
        <f t="shared" si="19"/>
        <v>0</v>
      </c>
    </row>
    <row r="199" spans="1:24" x14ac:dyDescent="0.2">
      <c r="A199" s="157"/>
      <c r="B199" s="97" t="s">
        <v>266</v>
      </c>
      <c r="C199" s="56">
        <v>2</v>
      </c>
      <c r="D199" s="56">
        <v>2</v>
      </c>
      <c r="E199" s="56">
        <v>42545</v>
      </c>
      <c r="F199" s="56"/>
      <c r="G199" s="56"/>
      <c r="H199" s="56">
        <v>12</v>
      </c>
      <c r="I199" s="56">
        <v>2127.25</v>
      </c>
      <c r="J199" s="56">
        <v>0</v>
      </c>
      <c r="K199" s="56"/>
      <c r="L199" s="56"/>
      <c r="M199" s="56"/>
      <c r="N199" s="40">
        <v>2</v>
      </c>
      <c r="O199" s="63">
        <f t="shared" si="18"/>
        <v>44672.25</v>
      </c>
      <c r="P199" s="40">
        <v>12</v>
      </c>
      <c r="Q199" s="52">
        <v>0.05</v>
      </c>
      <c r="R199" s="40">
        <v>0</v>
      </c>
      <c r="S199" s="40"/>
      <c r="T199" s="53"/>
      <c r="U199" s="56"/>
      <c r="V199" s="51">
        <f t="shared" si="16"/>
        <v>11.257407000000002</v>
      </c>
      <c r="W199" s="57">
        <f t="shared" si="19"/>
        <v>0</v>
      </c>
    </row>
    <row r="200" spans="1:24" x14ac:dyDescent="0.2">
      <c r="A200" s="157"/>
      <c r="B200" s="97" t="s">
        <v>266</v>
      </c>
      <c r="C200" s="56">
        <v>2</v>
      </c>
      <c r="D200" s="56">
        <v>2</v>
      </c>
      <c r="E200" s="56">
        <v>40520</v>
      </c>
      <c r="F200" s="56"/>
      <c r="G200" s="56"/>
      <c r="H200" s="56">
        <v>12</v>
      </c>
      <c r="I200" s="56">
        <v>2026</v>
      </c>
      <c r="J200" s="56">
        <v>0</v>
      </c>
      <c r="K200" s="56"/>
      <c r="L200" s="56"/>
      <c r="M200" s="56"/>
      <c r="N200" s="40">
        <v>2</v>
      </c>
      <c r="O200" s="63">
        <f t="shared" si="18"/>
        <v>42546</v>
      </c>
      <c r="P200" s="40">
        <v>12</v>
      </c>
      <c r="Q200" s="52">
        <v>0.05</v>
      </c>
      <c r="R200" s="40">
        <v>0</v>
      </c>
      <c r="S200" s="40"/>
      <c r="T200" s="53"/>
      <c r="U200" s="56"/>
      <c r="V200" s="51">
        <f t="shared" si="16"/>
        <v>10.721592000000001</v>
      </c>
      <c r="W200" s="57">
        <f t="shared" si="19"/>
        <v>0</v>
      </c>
    </row>
    <row r="201" spans="1:24" x14ac:dyDescent="0.2">
      <c r="A201" s="157"/>
      <c r="B201" s="97" t="s">
        <v>266</v>
      </c>
      <c r="C201" s="56">
        <v>2</v>
      </c>
      <c r="D201" s="56">
        <v>2</v>
      </c>
      <c r="E201" s="56">
        <v>38585</v>
      </c>
      <c r="F201" s="56"/>
      <c r="G201" s="56"/>
      <c r="H201" s="56">
        <v>12</v>
      </c>
      <c r="I201" s="56">
        <v>1929.25</v>
      </c>
      <c r="J201" s="56">
        <v>0</v>
      </c>
      <c r="K201" s="56"/>
      <c r="L201" s="56"/>
      <c r="M201" s="56"/>
      <c r="N201" s="40">
        <v>2</v>
      </c>
      <c r="O201" s="63">
        <f t="shared" si="18"/>
        <v>40514.25</v>
      </c>
      <c r="P201" s="40">
        <v>12</v>
      </c>
      <c r="Q201" s="52">
        <v>0.05</v>
      </c>
      <c r="R201" s="40">
        <v>0</v>
      </c>
      <c r="S201" s="40"/>
      <c r="T201" s="53"/>
      <c r="U201" s="56"/>
      <c r="V201" s="51">
        <f t="shared" si="16"/>
        <v>10.209591000000001</v>
      </c>
      <c r="W201" s="57">
        <f t="shared" si="19"/>
        <v>0</v>
      </c>
    </row>
    <row r="202" spans="1:24" x14ac:dyDescent="0.2">
      <c r="A202" s="157"/>
      <c r="B202" s="97" t="s">
        <v>266</v>
      </c>
      <c r="C202" s="56">
        <v>2</v>
      </c>
      <c r="D202" s="56">
        <v>2</v>
      </c>
      <c r="E202" s="56">
        <v>35000</v>
      </c>
      <c r="F202" s="56"/>
      <c r="G202" s="56"/>
      <c r="H202" s="56">
        <v>12</v>
      </c>
      <c r="I202" s="56">
        <v>1750</v>
      </c>
      <c r="J202" s="56">
        <v>0</v>
      </c>
      <c r="K202" s="56"/>
      <c r="L202" s="56"/>
      <c r="M202" s="56"/>
      <c r="N202" s="40">
        <v>2</v>
      </c>
      <c r="O202" s="63">
        <f t="shared" si="18"/>
        <v>36750</v>
      </c>
      <c r="P202" s="40">
        <v>12</v>
      </c>
      <c r="Q202" s="52">
        <v>0.05</v>
      </c>
      <c r="R202" s="40">
        <v>0</v>
      </c>
      <c r="S202" s="40"/>
      <c r="T202" s="53"/>
      <c r="U202" s="56"/>
      <c r="V202" s="51">
        <f t="shared" si="16"/>
        <v>9.2609999999999992</v>
      </c>
      <c r="W202" s="57">
        <f t="shared" si="19"/>
        <v>0</v>
      </c>
    </row>
    <row r="203" spans="1:24" x14ac:dyDescent="0.2">
      <c r="A203" s="158"/>
      <c r="B203" s="97" t="s">
        <v>266</v>
      </c>
      <c r="C203" s="56">
        <v>1</v>
      </c>
      <c r="D203" s="56">
        <v>1</v>
      </c>
      <c r="E203" s="56">
        <v>35000</v>
      </c>
      <c r="F203" s="56"/>
      <c r="G203" s="56"/>
      <c r="H203" s="56">
        <v>12</v>
      </c>
      <c r="I203" s="56">
        <v>0</v>
      </c>
      <c r="J203" s="56">
        <v>0</v>
      </c>
      <c r="K203" s="56"/>
      <c r="L203" s="56"/>
      <c r="M203" s="56"/>
      <c r="N203" s="40">
        <v>1</v>
      </c>
      <c r="O203" s="63">
        <f t="shared" si="18"/>
        <v>35000</v>
      </c>
      <c r="P203" s="40">
        <v>12</v>
      </c>
      <c r="Q203" s="52">
        <v>0.05</v>
      </c>
      <c r="R203" s="40">
        <v>0</v>
      </c>
      <c r="S203" s="40"/>
      <c r="T203" s="53"/>
      <c r="U203" s="56"/>
      <c r="V203" s="51">
        <f t="shared" si="16"/>
        <v>4.41</v>
      </c>
      <c r="W203" s="57">
        <f t="shared" si="19"/>
        <v>0</v>
      </c>
    </row>
    <row r="204" spans="1:24" x14ac:dyDescent="0.2">
      <c r="A204" s="156" t="s">
        <v>170</v>
      </c>
      <c r="B204" s="97" t="s">
        <v>224</v>
      </c>
      <c r="C204" s="82">
        <v>2</v>
      </c>
      <c r="D204" s="82">
        <v>2</v>
      </c>
      <c r="E204" s="82">
        <v>48510</v>
      </c>
      <c r="F204" s="82"/>
      <c r="G204" s="56"/>
      <c r="H204" s="84">
        <v>12</v>
      </c>
      <c r="I204" s="85">
        <v>2425.5</v>
      </c>
      <c r="J204" s="56">
        <v>0</v>
      </c>
      <c r="K204" s="56"/>
      <c r="L204" s="56"/>
      <c r="M204" s="56"/>
      <c r="N204" s="40">
        <v>2</v>
      </c>
      <c r="O204" s="63">
        <f t="shared" si="18"/>
        <v>50935.5</v>
      </c>
      <c r="P204" s="40">
        <v>12</v>
      </c>
      <c r="Q204" s="52">
        <v>0.05</v>
      </c>
      <c r="R204" s="40">
        <v>0</v>
      </c>
      <c r="S204" s="40"/>
      <c r="T204" s="53"/>
      <c r="U204" s="56"/>
      <c r="V204" s="51">
        <f t="shared" si="16"/>
        <v>12.835746</v>
      </c>
      <c r="W204" s="57">
        <f t="shared" si="19"/>
        <v>0</v>
      </c>
    </row>
    <row r="205" spans="1:24" x14ac:dyDescent="0.2">
      <c r="A205" s="158"/>
      <c r="B205" s="98" t="s">
        <v>224</v>
      </c>
      <c r="C205" s="83">
        <v>2</v>
      </c>
      <c r="D205" s="83">
        <v>0</v>
      </c>
      <c r="E205" s="83">
        <v>44000</v>
      </c>
      <c r="F205" s="83"/>
      <c r="G205" s="56"/>
      <c r="H205" s="86">
        <v>12</v>
      </c>
      <c r="I205" s="85">
        <v>0</v>
      </c>
      <c r="J205" s="56">
        <v>0</v>
      </c>
      <c r="K205" s="56"/>
      <c r="L205" s="56"/>
      <c r="M205" s="56"/>
      <c r="N205" s="40">
        <v>2</v>
      </c>
      <c r="O205" s="63">
        <f t="shared" si="18"/>
        <v>44000</v>
      </c>
      <c r="P205" s="40">
        <v>12</v>
      </c>
      <c r="Q205" s="52">
        <v>0</v>
      </c>
      <c r="R205" s="40">
        <v>0</v>
      </c>
      <c r="S205" s="40"/>
      <c r="T205" s="53"/>
      <c r="U205" s="56"/>
      <c r="V205" s="51">
        <f t="shared" si="16"/>
        <v>10.56</v>
      </c>
      <c r="W205" s="57">
        <f t="shared" si="19"/>
        <v>0</v>
      </c>
    </row>
    <row r="206" spans="1:24" x14ac:dyDescent="0.2">
      <c r="A206" s="156" t="s">
        <v>171</v>
      </c>
      <c r="B206" s="97" t="s">
        <v>267</v>
      </c>
      <c r="C206" s="56">
        <v>1</v>
      </c>
      <c r="D206" s="56">
        <v>1</v>
      </c>
      <c r="E206" s="56">
        <v>36465</v>
      </c>
      <c r="F206" s="56"/>
      <c r="G206" s="56"/>
      <c r="H206" s="56">
        <v>12</v>
      </c>
      <c r="I206" s="56">
        <v>1823.25</v>
      </c>
      <c r="J206" s="56">
        <v>0</v>
      </c>
      <c r="K206" s="56"/>
      <c r="L206" s="56"/>
      <c r="M206" s="56"/>
      <c r="N206" s="40">
        <v>1</v>
      </c>
      <c r="O206" s="63">
        <f t="shared" si="18"/>
        <v>38288.25</v>
      </c>
      <c r="P206" s="40">
        <v>12</v>
      </c>
      <c r="Q206" s="52">
        <v>0.05</v>
      </c>
      <c r="R206" s="40">
        <v>0</v>
      </c>
      <c r="S206" s="40"/>
      <c r="T206" s="53"/>
      <c r="U206" s="56"/>
      <c r="V206" s="51">
        <f t="shared" si="16"/>
        <v>4.8243194999999996</v>
      </c>
      <c r="W206" s="57">
        <f t="shared" si="19"/>
        <v>0</v>
      </c>
    </row>
    <row r="207" spans="1:24" x14ac:dyDescent="0.2">
      <c r="A207" s="157"/>
      <c r="B207" s="97" t="s">
        <v>267</v>
      </c>
      <c r="C207" s="56">
        <v>2</v>
      </c>
      <c r="D207" s="56">
        <v>2</v>
      </c>
      <c r="E207" s="56">
        <v>33075</v>
      </c>
      <c r="F207" s="56"/>
      <c r="G207" s="56"/>
      <c r="H207" s="56">
        <v>12</v>
      </c>
      <c r="I207" s="56">
        <v>1653.75</v>
      </c>
      <c r="J207" s="56">
        <v>0</v>
      </c>
      <c r="K207" s="56"/>
      <c r="L207" s="56"/>
      <c r="M207" s="56"/>
      <c r="N207" s="40">
        <v>2</v>
      </c>
      <c r="O207" s="63">
        <f t="shared" si="18"/>
        <v>34728.75</v>
      </c>
      <c r="P207" s="40">
        <v>12</v>
      </c>
      <c r="Q207" s="52">
        <v>0.05</v>
      </c>
      <c r="R207" s="40"/>
      <c r="S207" s="40"/>
      <c r="T207" s="53"/>
      <c r="U207" s="56"/>
      <c r="V207" s="51">
        <f t="shared" si="16"/>
        <v>8.7516449999999999</v>
      </c>
      <c r="W207" s="57">
        <f t="shared" si="19"/>
        <v>0</v>
      </c>
    </row>
    <row r="208" spans="1:24" ht="32" x14ac:dyDescent="0.2">
      <c r="A208" s="158"/>
      <c r="B208" s="97" t="s">
        <v>267</v>
      </c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40">
        <v>1</v>
      </c>
      <c r="O208" s="63">
        <v>30000</v>
      </c>
      <c r="P208" s="40">
        <v>3</v>
      </c>
      <c r="Q208" s="52">
        <v>0</v>
      </c>
      <c r="R208" s="40">
        <v>0</v>
      </c>
      <c r="S208" s="40"/>
      <c r="T208" s="53"/>
      <c r="U208" s="56"/>
      <c r="V208" s="51">
        <f t="shared" si="16"/>
        <v>0.9</v>
      </c>
      <c r="W208" s="57">
        <f t="shared" si="19"/>
        <v>1</v>
      </c>
      <c r="X208" s="78" t="s">
        <v>597</v>
      </c>
    </row>
    <row r="209" spans="1:23" x14ac:dyDescent="0.2">
      <c r="A209" s="156" t="s">
        <v>172</v>
      </c>
      <c r="B209" s="97" t="s">
        <v>268</v>
      </c>
      <c r="C209" s="56">
        <v>2</v>
      </c>
      <c r="D209" s="56">
        <v>2</v>
      </c>
      <c r="E209" s="56">
        <v>31835</v>
      </c>
      <c r="F209" s="56">
        <v>1591.75</v>
      </c>
      <c r="G209" s="56"/>
      <c r="H209" s="56">
        <v>12</v>
      </c>
      <c r="I209" s="56">
        <v>1591.75</v>
      </c>
      <c r="J209" s="56">
        <v>0</v>
      </c>
      <c r="K209" s="56"/>
      <c r="L209" s="56"/>
      <c r="M209" s="56"/>
      <c r="N209" s="40">
        <v>2</v>
      </c>
      <c r="O209" s="63">
        <f>E209+I209+F209</f>
        <v>35018.5</v>
      </c>
      <c r="P209" s="40">
        <v>12</v>
      </c>
      <c r="Q209" s="52">
        <v>0.05</v>
      </c>
      <c r="R209" s="40">
        <v>0</v>
      </c>
      <c r="S209" s="40"/>
      <c r="T209" s="53"/>
      <c r="U209" s="56"/>
      <c r="V209" s="51">
        <f t="shared" si="16"/>
        <v>8.824662</v>
      </c>
      <c r="W209" s="57">
        <f t="shared" si="19"/>
        <v>0</v>
      </c>
    </row>
    <row r="210" spans="1:23" x14ac:dyDescent="0.2">
      <c r="A210" s="157"/>
      <c r="B210" s="97" t="s">
        <v>268</v>
      </c>
      <c r="C210" s="56">
        <v>2</v>
      </c>
      <c r="D210" s="56">
        <v>2</v>
      </c>
      <c r="E210" s="56">
        <v>28935</v>
      </c>
      <c r="F210" s="56"/>
      <c r="G210" s="56"/>
      <c r="H210" s="56">
        <v>12</v>
      </c>
      <c r="I210" s="56">
        <v>1446.75</v>
      </c>
      <c r="J210" s="56">
        <v>0</v>
      </c>
      <c r="K210" s="56"/>
      <c r="L210" s="56"/>
      <c r="M210" s="56"/>
      <c r="N210" s="40">
        <v>2</v>
      </c>
      <c r="O210" s="63">
        <f t="shared" ref="O210:O216" si="20">E210+I210</f>
        <v>30381.75</v>
      </c>
      <c r="P210" s="40">
        <v>12</v>
      </c>
      <c r="Q210" s="52">
        <v>0.05</v>
      </c>
      <c r="R210" s="40">
        <v>0</v>
      </c>
      <c r="S210" s="40"/>
      <c r="T210" s="53"/>
      <c r="U210" s="56"/>
      <c r="V210" s="51">
        <f t="shared" si="16"/>
        <v>7.6562010000000011</v>
      </c>
      <c r="W210" s="57">
        <f t="shared" si="19"/>
        <v>0</v>
      </c>
    </row>
    <row r="211" spans="1:23" x14ac:dyDescent="0.2">
      <c r="A211" s="157"/>
      <c r="B211" s="97" t="s">
        <v>470</v>
      </c>
      <c r="C211" s="56">
        <v>1</v>
      </c>
      <c r="D211" s="56">
        <v>1</v>
      </c>
      <c r="E211" s="56">
        <v>25000</v>
      </c>
      <c r="F211" s="56"/>
      <c r="G211" s="56"/>
      <c r="H211" s="56">
        <v>12</v>
      </c>
      <c r="I211" s="56">
        <v>1250</v>
      </c>
      <c r="J211" s="56">
        <v>0</v>
      </c>
      <c r="K211" s="56"/>
      <c r="L211" s="56"/>
      <c r="M211" s="56"/>
      <c r="N211" s="40">
        <v>1</v>
      </c>
      <c r="O211" s="63">
        <f t="shared" si="20"/>
        <v>26250</v>
      </c>
      <c r="P211" s="40">
        <v>12</v>
      </c>
      <c r="Q211" s="52">
        <v>0.05</v>
      </c>
      <c r="R211" s="40">
        <v>0</v>
      </c>
      <c r="S211" s="40"/>
      <c r="T211" s="53"/>
      <c r="U211" s="56"/>
      <c r="V211" s="51">
        <f t="shared" si="16"/>
        <v>3.3075000000000001</v>
      </c>
      <c r="W211" s="57">
        <f t="shared" si="19"/>
        <v>0</v>
      </c>
    </row>
    <row r="212" spans="1:23" x14ac:dyDescent="0.2">
      <c r="A212" s="157"/>
      <c r="B212" s="98" t="s">
        <v>268</v>
      </c>
      <c r="C212" s="56">
        <v>3</v>
      </c>
      <c r="D212" s="56">
        <v>0</v>
      </c>
      <c r="E212" s="56">
        <v>35000</v>
      </c>
      <c r="F212" s="56"/>
      <c r="G212" s="56"/>
      <c r="H212" s="56">
        <v>12</v>
      </c>
      <c r="I212" s="56">
        <v>0</v>
      </c>
      <c r="J212" s="56">
        <v>0</v>
      </c>
      <c r="K212" s="56"/>
      <c r="L212" s="56"/>
      <c r="M212" s="56"/>
      <c r="N212" s="40">
        <v>3</v>
      </c>
      <c r="O212" s="63">
        <f t="shared" si="20"/>
        <v>35000</v>
      </c>
      <c r="P212" s="40">
        <v>12</v>
      </c>
      <c r="Q212" s="52">
        <v>0</v>
      </c>
      <c r="R212" s="40">
        <v>0</v>
      </c>
      <c r="S212" s="40"/>
      <c r="T212" s="53"/>
      <c r="U212" s="56"/>
      <c r="V212" s="51">
        <f t="shared" ref="V212:V243" si="21">((N212*(O212+(O212*Q212)+R212))+(S212*5%*O212+T212*10%*O212+U212*15%*O212))*P212/100000</f>
        <v>12.6</v>
      </c>
      <c r="W212" s="57">
        <f t="shared" si="19"/>
        <v>0</v>
      </c>
    </row>
    <row r="213" spans="1:23" x14ac:dyDescent="0.2">
      <c r="A213" s="157"/>
      <c r="B213" s="97" t="s">
        <v>187</v>
      </c>
      <c r="C213" s="56">
        <v>4</v>
      </c>
      <c r="D213" s="56">
        <v>4</v>
      </c>
      <c r="E213" s="56">
        <v>27560</v>
      </c>
      <c r="F213" s="56"/>
      <c r="G213" s="56"/>
      <c r="H213" s="56">
        <v>12</v>
      </c>
      <c r="I213" s="56">
        <v>1378</v>
      </c>
      <c r="J213" s="56">
        <v>0</v>
      </c>
      <c r="K213" s="56"/>
      <c r="L213" s="56"/>
      <c r="M213" s="56"/>
      <c r="N213" s="40">
        <v>4</v>
      </c>
      <c r="O213" s="63">
        <f t="shared" si="20"/>
        <v>28938</v>
      </c>
      <c r="P213" s="40">
        <v>12</v>
      </c>
      <c r="Q213" s="52">
        <v>0.05</v>
      </c>
      <c r="R213" s="40">
        <v>0</v>
      </c>
      <c r="S213" s="40"/>
      <c r="T213" s="53"/>
      <c r="U213" s="56"/>
      <c r="V213" s="51">
        <f t="shared" si="21"/>
        <v>14.584752000000002</v>
      </c>
      <c r="W213" s="57">
        <f t="shared" si="19"/>
        <v>0</v>
      </c>
    </row>
    <row r="214" spans="1:23" x14ac:dyDescent="0.2">
      <c r="A214" s="157"/>
      <c r="B214" s="97" t="s">
        <v>187</v>
      </c>
      <c r="C214" s="56">
        <v>2</v>
      </c>
      <c r="D214" s="56">
        <v>2</v>
      </c>
      <c r="E214" s="56">
        <v>42545</v>
      </c>
      <c r="F214" s="56"/>
      <c r="G214" s="56"/>
      <c r="H214" s="56">
        <v>12</v>
      </c>
      <c r="I214" s="56">
        <v>2127.25</v>
      </c>
      <c r="J214" s="56">
        <v>0</v>
      </c>
      <c r="K214" s="56"/>
      <c r="L214" s="56"/>
      <c r="M214" s="56"/>
      <c r="N214" s="40">
        <v>2</v>
      </c>
      <c r="O214" s="63">
        <f t="shared" si="20"/>
        <v>44672.25</v>
      </c>
      <c r="P214" s="40">
        <v>12</v>
      </c>
      <c r="Q214" s="52">
        <v>0.05</v>
      </c>
      <c r="R214" s="40">
        <v>0</v>
      </c>
      <c r="S214" s="40"/>
      <c r="T214" s="53"/>
      <c r="U214" s="56"/>
      <c r="V214" s="51">
        <f t="shared" si="21"/>
        <v>11.257407000000002</v>
      </c>
      <c r="W214" s="57">
        <f t="shared" si="19"/>
        <v>0</v>
      </c>
    </row>
    <row r="215" spans="1:23" x14ac:dyDescent="0.2">
      <c r="A215" s="157"/>
      <c r="B215" s="97" t="s">
        <v>187</v>
      </c>
      <c r="C215" s="56">
        <v>2</v>
      </c>
      <c r="D215" s="56">
        <v>2</v>
      </c>
      <c r="E215" s="56">
        <v>40520</v>
      </c>
      <c r="F215" s="56"/>
      <c r="G215" s="56"/>
      <c r="H215" s="56">
        <v>12</v>
      </c>
      <c r="I215" s="56">
        <v>2026</v>
      </c>
      <c r="J215" s="56">
        <v>0</v>
      </c>
      <c r="K215" s="56"/>
      <c r="L215" s="56"/>
      <c r="M215" s="56"/>
      <c r="N215" s="40">
        <v>2</v>
      </c>
      <c r="O215" s="63">
        <f t="shared" si="20"/>
        <v>42546</v>
      </c>
      <c r="P215" s="40">
        <v>12</v>
      </c>
      <c r="Q215" s="52">
        <v>0.05</v>
      </c>
      <c r="R215" s="40">
        <v>0</v>
      </c>
      <c r="S215" s="40"/>
      <c r="T215" s="53"/>
      <c r="U215" s="56"/>
      <c r="V215" s="51">
        <f t="shared" si="21"/>
        <v>10.721592000000001</v>
      </c>
      <c r="W215" s="57">
        <f t="shared" si="19"/>
        <v>0</v>
      </c>
    </row>
    <row r="216" spans="1:23" x14ac:dyDescent="0.2">
      <c r="A216" s="157"/>
      <c r="B216" s="97" t="s">
        <v>187</v>
      </c>
      <c r="C216" s="56">
        <v>2</v>
      </c>
      <c r="D216" s="56">
        <v>2</v>
      </c>
      <c r="E216" s="56">
        <v>38585</v>
      </c>
      <c r="F216" s="56"/>
      <c r="G216" s="56"/>
      <c r="H216" s="56">
        <v>12</v>
      </c>
      <c r="I216" s="56">
        <v>1929.25</v>
      </c>
      <c r="J216" s="56">
        <v>0</v>
      </c>
      <c r="K216" s="56"/>
      <c r="L216" s="56"/>
      <c r="M216" s="56"/>
      <c r="N216" s="40">
        <v>2</v>
      </c>
      <c r="O216" s="63">
        <f t="shared" si="20"/>
        <v>40514.25</v>
      </c>
      <c r="P216" s="40">
        <v>12</v>
      </c>
      <c r="Q216" s="52">
        <v>0.05</v>
      </c>
      <c r="R216" s="40">
        <v>0</v>
      </c>
      <c r="S216" s="40"/>
      <c r="T216" s="53"/>
      <c r="U216" s="56"/>
      <c r="V216" s="51">
        <f t="shared" si="21"/>
        <v>10.209591000000001</v>
      </c>
      <c r="W216" s="57">
        <f t="shared" si="19"/>
        <v>0</v>
      </c>
    </row>
    <row r="217" spans="1:23" x14ac:dyDescent="0.2">
      <c r="A217" s="156" t="s">
        <v>173</v>
      </c>
      <c r="B217" s="97" t="s">
        <v>269</v>
      </c>
      <c r="C217" s="56">
        <v>2</v>
      </c>
      <c r="D217" s="56">
        <v>2</v>
      </c>
      <c r="E217" s="56">
        <v>15900</v>
      </c>
      <c r="F217" s="56">
        <v>795</v>
      </c>
      <c r="G217" s="56"/>
      <c r="H217" s="56">
        <v>12</v>
      </c>
      <c r="I217" s="56">
        <v>795</v>
      </c>
      <c r="J217" s="56">
        <v>0</v>
      </c>
      <c r="K217" s="56"/>
      <c r="L217" s="56"/>
      <c r="M217" s="56"/>
      <c r="N217" s="40">
        <v>2</v>
      </c>
      <c r="O217" s="63">
        <f>E217+I217+F217</f>
        <v>17490</v>
      </c>
      <c r="P217" s="40">
        <v>12</v>
      </c>
      <c r="Q217" s="52">
        <v>0.05</v>
      </c>
      <c r="R217" s="40">
        <v>0</v>
      </c>
      <c r="S217" s="40"/>
      <c r="T217" s="53"/>
      <c r="U217" s="56"/>
      <c r="V217" s="51">
        <f t="shared" si="21"/>
        <v>4.4074799999999996</v>
      </c>
      <c r="W217" s="57">
        <f t="shared" si="19"/>
        <v>0</v>
      </c>
    </row>
    <row r="218" spans="1:23" ht="30" x14ac:dyDescent="0.2">
      <c r="A218" s="157"/>
      <c r="B218" s="97" t="s">
        <v>270</v>
      </c>
      <c r="C218" s="56">
        <v>3</v>
      </c>
      <c r="D218" s="56">
        <v>3</v>
      </c>
      <c r="E218" s="56">
        <v>15900</v>
      </c>
      <c r="F218" s="56">
        <v>795</v>
      </c>
      <c r="G218" s="56"/>
      <c r="H218" s="56">
        <v>12</v>
      </c>
      <c r="I218" s="56">
        <v>795</v>
      </c>
      <c r="J218" s="56">
        <v>2170</v>
      </c>
      <c r="K218" s="56"/>
      <c r="L218" s="56"/>
      <c r="M218" s="56"/>
      <c r="N218" s="40">
        <v>3</v>
      </c>
      <c r="O218" s="106">
        <f>E218+I218+F218</f>
        <v>17490</v>
      </c>
      <c r="P218" s="40">
        <v>12</v>
      </c>
      <c r="Q218" s="52">
        <v>0.05</v>
      </c>
      <c r="R218" s="40">
        <v>2170</v>
      </c>
      <c r="S218" s="40"/>
      <c r="T218" s="53"/>
      <c r="U218" s="56"/>
      <c r="V218" s="51">
        <f t="shared" si="21"/>
        <v>7.3924200000000004</v>
      </c>
      <c r="W218" s="57">
        <f t="shared" si="19"/>
        <v>0</v>
      </c>
    </row>
    <row r="219" spans="1:23" ht="30" x14ac:dyDescent="0.2">
      <c r="A219" s="157"/>
      <c r="B219" s="97" t="s">
        <v>270</v>
      </c>
      <c r="C219" s="56">
        <v>1</v>
      </c>
      <c r="D219" s="56">
        <v>1</v>
      </c>
      <c r="E219" s="56">
        <v>15180</v>
      </c>
      <c r="F219" s="56">
        <v>759</v>
      </c>
      <c r="G219" s="56"/>
      <c r="H219" s="56">
        <v>12</v>
      </c>
      <c r="I219" s="56">
        <v>759</v>
      </c>
      <c r="J219" s="56">
        <v>2170</v>
      </c>
      <c r="K219" s="56"/>
      <c r="L219" s="56"/>
      <c r="M219" s="56"/>
      <c r="N219" s="40">
        <v>1</v>
      </c>
      <c r="O219" s="106">
        <f>E219+I219+F219</f>
        <v>16698</v>
      </c>
      <c r="P219" s="40">
        <v>12</v>
      </c>
      <c r="Q219" s="52">
        <v>0.05</v>
      </c>
      <c r="R219" s="40">
        <v>2170</v>
      </c>
      <c r="S219" s="40"/>
      <c r="T219" s="53"/>
      <c r="U219" s="56"/>
      <c r="V219" s="51">
        <f t="shared" si="21"/>
        <v>2.3643480000000001</v>
      </c>
      <c r="W219" s="57">
        <f t="shared" si="19"/>
        <v>0</v>
      </c>
    </row>
    <row r="220" spans="1:23" ht="30" x14ac:dyDescent="0.2">
      <c r="A220" s="158"/>
      <c r="B220" s="97" t="s">
        <v>271</v>
      </c>
      <c r="C220" s="56">
        <v>3</v>
      </c>
      <c r="D220" s="56">
        <v>3</v>
      </c>
      <c r="E220" s="56">
        <v>15900</v>
      </c>
      <c r="F220" s="56">
        <v>795</v>
      </c>
      <c r="G220" s="56"/>
      <c r="H220" s="56">
        <v>12</v>
      </c>
      <c r="I220" s="56">
        <v>795</v>
      </c>
      <c r="J220" s="56">
        <v>4345</v>
      </c>
      <c r="K220" s="56"/>
      <c r="L220" s="56"/>
      <c r="M220" s="56"/>
      <c r="N220" s="40">
        <v>3</v>
      </c>
      <c r="O220" s="106">
        <f>E220+I220+F220</f>
        <v>17490</v>
      </c>
      <c r="P220" s="40">
        <v>12</v>
      </c>
      <c r="Q220" s="52">
        <v>0.05</v>
      </c>
      <c r="R220" s="40">
        <v>4345</v>
      </c>
      <c r="S220" s="40"/>
      <c r="T220" s="53"/>
      <c r="U220" s="56"/>
      <c r="V220" s="51">
        <f t="shared" si="21"/>
        <v>8.1754200000000008</v>
      </c>
      <c r="W220" s="57">
        <f t="shared" si="19"/>
        <v>0</v>
      </c>
    </row>
    <row r="221" spans="1:23" x14ac:dyDescent="0.2">
      <c r="A221" s="156" t="s">
        <v>174</v>
      </c>
      <c r="B221" s="97" t="s">
        <v>272</v>
      </c>
      <c r="C221" s="56">
        <v>1</v>
      </c>
      <c r="D221" s="56">
        <v>1</v>
      </c>
      <c r="E221" s="56">
        <v>20052</v>
      </c>
      <c r="F221" s="56">
        <v>1002.6</v>
      </c>
      <c r="G221" s="56"/>
      <c r="H221" s="56">
        <v>12</v>
      </c>
      <c r="I221" s="56">
        <v>1002.6</v>
      </c>
      <c r="J221" s="56">
        <v>0</v>
      </c>
      <c r="K221" s="56"/>
      <c r="L221" s="56"/>
      <c r="M221" s="56"/>
      <c r="N221" s="40">
        <v>1</v>
      </c>
      <c r="O221" s="106">
        <f>E221+I221+F221</f>
        <v>22057.199999999997</v>
      </c>
      <c r="P221" s="40">
        <v>12</v>
      </c>
      <c r="Q221" s="52">
        <v>0.05</v>
      </c>
      <c r="R221" s="40">
        <v>0</v>
      </c>
      <c r="S221" s="40"/>
      <c r="T221" s="53"/>
      <c r="U221" s="56"/>
      <c r="V221" s="51">
        <f t="shared" si="21"/>
        <v>2.7792071999999997</v>
      </c>
      <c r="W221" s="57">
        <f t="shared" si="19"/>
        <v>0</v>
      </c>
    </row>
    <row r="222" spans="1:23" x14ac:dyDescent="0.2">
      <c r="A222" s="158"/>
      <c r="B222" s="97" t="s">
        <v>272</v>
      </c>
      <c r="C222" s="56">
        <v>3</v>
      </c>
      <c r="D222" s="56">
        <v>3</v>
      </c>
      <c r="E222" s="56">
        <v>15800</v>
      </c>
      <c r="F222" s="56"/>
      <c r="G222" s="56"/>
      <c r="H222" s="56">
        <v>12</v>
      </c>
      <c r="I222" s="56">
        <v>790</v>
      </c>
      <c r="J222" s="56">
        <v>0</v>
      </c>
      <c r="K222" s="56"/>
      <c r="L222" s="56"/>
      <c r="M222" s="56"/>
      <c r="N222" s="40">
        <v>3</v>
      </c>
      <c r="O222" s="63">
        <f t="shared" ref="O222:O231" si="22">E222+I222</f>
        <v>16590</v>
      </c>
      <c r="P222" s="40">
        <v>12</v>
      </c>
      <c r="Q222" s="52">
        <v>0.05</v>
      </c>
      <c r="R222" s="40">
        <v>0</v>
      </c>
      <c r="S222" s="40"/>
      <c r="T222" s="53"/>
      <c r="U222" s="56"/>
      <c r="V222" s="51">
        <f t="shared" si="21"/>
        <v>6.27102</v>
      </c>
      <c r="W222" s="57">
        <f t="shared" si="19"/>
        <v>0</v>
      </c>
    </row>
    <row r="223" spans="1:23" x14ac:dyDescent="0.2">
      <c r="A223" s="156" t="s">
        <v>175</v>
      </c>
      <c r="B223" s="97" t="s">
        <v>273</v>
      </c>
      <c r="C223" s="56">
        <v>1</v>
      </c>
      <c r="D223" s="56">
        <v>1</v>
      </c>
      <c r="E223" s="56">
        <v>12735</v>
      </c>
      <c r="F223" s="56"/>
      <c r="G223" s="56"/>
      <c r="H223" s="56">
        <v>12</v>
      </c>
      <c r="I223" s="56">
        <v>636.75</v>
      </c>
      <c r="J223" s="56">
        <v>0</v>
      </c>
      <c r="K223" s="56"/>
      <c r="L223" s="56"/>
      <c r="M223" s="56"/>
      <c r="N223" s="40">
        <v>1</v>
      </c>
      <c r="O223" s="63">
        <f t="shared" si="22"/>
        <v>13371.75</v>
      </c>
      <c r="P223" s="40">
        <v>12</v>
      </c>
      <c r="Q223" s="52">
        <v>0.05</v>
      </c>
      <c r="R223" s="40">
        <v>0</v>
      </c>
      <c r="S223" s="40"/>
      <c r="T223" s="53"/>
      <c r="U223" s="56"/>
      <c r="V223" s="51">
        <f t="shared" si="21"/>
        <v>1.6848405</v>
      </c>
      <c r="W223" s="57">
        <f t="shared" si="19"/>
        <v>0</v>
      </c>
    </row>
    <row r="224" spans="1:23" x14ac:dyDescent="0.2">
      <c r="A224" s="157"/>
      <c r="B224" s="97" t="s">
        <v>273</v>
      </c>
      <c r="C224" s="56">
        <v>1</v>
      </c>
      <c r="D224" s="56">
        <v>1</v>
      </c>
      <c r="E224" s="56">
        <v>11025</v>
      </c>
      <c r="F224" s="56"/>
      <c r="G224" s="56"/>
      <c r="H224" s="56">
        <v>12</v>
      </c>
      <c r="I224" s="56">
        <v>0</v>
      </c>
      <c r="J224" s="56">
        <v>0</v>
      </c>
      <c r="K224" s="56"/>
      <c r="L224" s="56"/>
      <c r="M224" s="56"/>
      <c r="N224" s="40">
        <v>1</v>
      </c>
      <c r="O224" s="63">
        <f t="shared" si="22"/>
        <v>11025</v>
      </c>
      <c r="P224" s="40">
        <v>12</v>
      </c>
      <c r="Q224" s="52">
        <v>0.05</v>
      </c>
      <c r="R224" s="40">
        <v>0</v>
      </c>
      <c r="S224" s="40"/>
      <c r="T224" s="53"/>
      <c r="U224" s="56"/>
      <c r="V224" s="51">
        <f t="shared" si="21"/>
        <v>1.3891500000000001</v>
      </c>
      <c r="W224" s="57">
        <f t="shared" si="19"/>
        <v>0</v>
      </c>
    </row>
    <row r="225" spans="1:24" x14ac:dyDescent="0.2">
      <c r="A225" s="158"/>
      <c r="B225" s="98" t="s">
        <v>273</v>
      </c>
      <c r="C225" s="56">
        <v>3</v>
      </c>
      <c r="D225" s="56">
        <v>0</v>
      </c>
      <c r="E225" s="56">
        <v>11025</v>
      </c>
      <c r="F225" s="56"/>
      <c r="G225" s="56"/>
      <c r="H225" s="56">
        <v>12</v>
      </c>
      <c r="I225" s="56">
        <v>0</v>
      </c>
      <c r="J225" s="56">
        <v>0</v>
      </c>
      <c r="K225" s="56"/>
      <c r="L225" s="56"/>
      <c r="M225" s="56"/>
      <c r="N225" s="40">
        <v>3</v>
      </c>
      <c r="O225" s="63">
        <f t="shared" si="22"/>
        <v>11025</v>
      </c>
      <c r="P225" s="40">
        <v>12</v>
      </c>
      <c r="Q225" s="52">
        <v>0</v>
      </c>
      <c r="R225" s="40">
        <v>0</v>
      </c>
      <c r="S225" s="40"/>
      <c r="T225" s="53"/>
      <c r="U225" s="56"/>
      <c r="V225" s="51">
        <f t="shared" si="21"/>
        <v>3.9689999999999999</v>
      </c>
      <c r="W225" s="57">
        <f t="shared" si="19"/>
        <v>0</v>
      </c>
    </row>
    <row r="226" spans="1:24" x14ac:dyDescent="0.2">
      <c r="A226" s="156" t="s">
        <v>176</v>
      </c>
      <c r="B226" s="97" t="s">
        <v>94</v>
      </c>
      <c r="C226" s="56">
        <v>18</v>
      </c>
      <c r="D226" s="56">
        <v>18</v>
      </c>
      <c r="E226" s="56">
        <v>14550</v>
      </c>
      <c r="F226" s="56"/>
      <c r="G226" s="56"/>
      <c r="H226" s="56">
        <v>12</v>
      </c>
      <c r="I226" s="56">
        <v>727.5</v>
      </c>
      <c r="J226" s="56">
        <v>0</v>
      </c>
      <c r="K226" s="56"/>
      <c r="L226" s="56"/>
      <c r="M226" s="56"/>
      <c r="N226" s="40">
        <v>18</v>
      </c>
      <c r="O226" s="63">
        <f t="shared" si="22"/>
        <v>15277.5</v>
      </c>
      <c r="P226" s="40">
        <v>12</v>
      </c>
      <c r="Q226" s="52">
        <v>0.05</v>
      </c>
      <c r="R226" s="40">
        <v>0</v>
      </c>
      <c r="S226" s="40"/>
      <c r="T226" s="53"/>
      <c r="U226" s="56"/>
      <c r="V226" s="51">
        <f t="shared" si="21"/>
        <v>34.649369999999998</v>
      </c>
      <c r="W226" s="57">
        <f t="shared" si="19"/>
        <v>0</v>
      </c>
    </row>
    <row r="227" spans="1:24" x14ac:dyDescent="0.2">
      <c r="A227" s="157"/>
      <c r="B227" s="97" t="s">
        <v>94</v>
      </c>
      <c r="C227" s="56">
        <v>8</v>
      </c>
      <c r="D227" s="56">
        <v>8</v>
      </c>
      <c r="E227" s="56">
        <v>13230</v>
      </c>
      <c r="F227" s="56"/>
      <c r="G227" s="56"/>
      <c r="H227" s="56">
        <v>12</v>
      </c>
      <c r="I227" s="56">
        <v>661.5</v>
      </c>
      <c r="J227" s="56">
        <v>0</v>
      </c>
      <c r="K227" s="56"/>
      <c r="L227" s="56"/>
      <c r="M227" s="56"/>
      <c r="N227" s="40">
        <v>8</v>
      </c>
      <c r="O227" s="63">
        <f t="shared" si="22"/>
        <v>13891.5</v>
      </c>
      <c r="P227" s="40">
        <v>12</v>
      </c>
      <c r="Q227" s="52">
        <v>0.05</v>
      </c>
      <c r="R227" s="40">
        <v>0</v>
      </c>
      <c r="S227" s="40"/>
      <c r="T227" s="53"/>
      <c r="U227" s="56"/>
      <c r="V227" s="51">
        <f t="shared" si="21"/>
        <v>14.002632000000002</v>
      </c>
      <c r="W227" s="57">
        <f t="shared" si="19"/>
        <v>0</v>
      </c>
    </row>
    <row r="228" spans="1:24" x14ac:dyDescent="0.2">
      <c r="A228" s="158"/>
      <c r="B228" s="97" t="s">
        <v>94</v>
      </c>
      <c r="C228" s="56">
        <v>4</v>
      </c>
      <c r="D228" s="56">
        <v>4</v>
      </c>
      <c r="E228" s="56">
        <v>12600</v>
      </c>
      <c r="F228" s="56"/>
      <c r="G228" s="56"/>
      <c r="H228" s="56">
        <v>12</v>
      </c>
      <c r="I228" s="56">
        <v>630</v>
      </c>
      <c r="J228" s="56">
        <v>0</v>
      </c>
      <c r="K228" s="56"/>
      <c r="L228" s="56"/>
      <c r="M228" s="56"/>
      <c r="N228" s="40">
        <v>4</v>
      </c>
      <c r="O228" s="63">
        <f t="shared" si="22"/>
        <v>13230</v>
      </c>
      <c r="P228" s="40">
        <v>12</v>
      </c>
      <c r="Q228" s="52">
        <v>0.05</v>
      </c>
      <c r="R228" s="40">
        <v>0</v>
      </c>
      <c r="S228" s="40"/>
      <c r="T228" s="53"/>
      <c r="U228" s="56"/>
      <c r="V228" s="51">
        <f t="shared" si="21"/>
        <v>6.6679199999999996</v>
      </c>
      <c r="W228" s="57">
        <f t="shared" si="19"/>
        <v>0</v>
      </c>
    </row>
    <row r="229" spans="1:24" x14ac:dyDescent="0.2">
      <c r="A229" s="156" t="s">
        <v>177</v>
      </c>
      <c r="B229" s="97" t="s">
        <v>274</v>
      </c>
      <c r="C229" s="56">
        <v>3</v>
      </c>
      <c r="D229" s="56">
        <v>3</v>
      </c>
      <c r="E229" s="56">
        <v>18230</v>
      </c>
      <c r="F229" s="56"/>
      <c r="G229" s="56"/>
      <c r="H229" s="56">
        <v>12</v>
      </c>
      <c r="I229" s="56">
        <v>911.5</v>
      </c>
      <c r="J229" s="56">
        <v>0</v>
      </c>
      <c r="K229" s="56"/>
      <c r="L229" s="56"/>
      <c r="M229" s="56"/>
      <c r="N229" s="40">
        <v>3</v>
      </c>
      <c r="O229" s="63">
        <f t="shared" si="22"/>
        <v>19141.5</v>
      </c>
      <c r="P229" s="40">
        <v>12</v>
      </c>
      <c r="Q229" s="52">
        <v>0.05</v>
      </c>
      <c r="R229" s="40">
        <v>0</v>
      </c>
      <c r="S229" s="40"/>
      <c r="T229" s="53"/>
      <c r="U229" s="56"/>
      <c r="V229" s="51">
        <f t="shared" si="21"/>
        <v>7.2354870000000009</v>
      </c>
      <c r="W229" s="57">
        <f t="shared" si="19"/>
        <v>0</v>
      </c>
    </row>
    <row r="230" spans="1:24" x14ac:dyDescent="0.2">
      <c r="A230" s="157"/>
      <c r="B230" s="97" t="s">
        <v>274</v>
      </c>
      <c r="C230" s="56">
        <v>1</v>
      </c>
      <c r="D230" s="56">
        <v>1</v>
      </c>
      <c r="E230" s="56">
        <v>17365</v>
      </c>
      <c r="F230" s="56"/>
      <c r="G230" s="56"/>
      <c r="H230" s="56">
        <v>12</v>
      </c>
      <c r="I230" s="56">
        <v>868.25</v>
      </c>
      <c r="J230" s="56">
        <v>0</v>
      </c>
      <c r="K230" s="56"/>
      <c r="L230" s="56"/>
      <c r="M230" s="56"/>
      <c r="N230" s="40">
        <v>1</v>
      </c>
      <c r="O230" s="63">
        <f t="shared" si="22"/>
        <v>18233.25</v>
      </c>
      <c r="P230" s="40">
        <v>12</v>
      </c>
      <c r="Q230" s="52">
        <v>0.05</v>
      </c>
      <c r="R230" s="40">
        <v>0</v>
      </c>
      <c r="S230" s="40"/>
      <c r="T230" s="53"/>
      <c r="U230" s="56"/>
      <c r="V230" s="51">
        <f t="shared" si="21"/>
        <v>2.2973895</v>
      </c>
      <c r="W230" s="57">
        <f t="shared" si="19"/>
        <v>0</v>
      </c>
    </row>
    <row r="231" spans="1:24" x14ac:dyDescent="0.2">
      <c r="A231" s="157"/>
      <c r="B231" s="97" t="s">
        <v>274</v>
      </c>
      <c r="C231" s="56">
        <v>3</v>
      </c>
      <c r="D231" s="56">
        <v>3</v>
      </c>
      <c r="E231" s="56">
        <v>16535</v>
      </c>
      <c r="F231" s="56"/>
      <c r="G231" s="56"/>
      <c r="H231" s="56">
        <v>12</v>
      </c>
      <c r="I231" s="56">
        <v>826.75</v>
      </c>
      <c r="J231" s="56">
        <v>0</v>
      </c>
      <c r="K231" s="56"/>
      <c r="L231" s="56"/>
      <c r="M231" s="56"/>
      <c r="N231" s="40">
        <v>3</v>
      </c>
      <c r="O231" s="63">
        <f t="shared" si="22"/>
        <v>17361.75</v>
      </c>
      <c r="P231" s="40">
        <v>12</v>
      </c>
      <c r="Q231" s="52">
        <v>0.05</v>
      </c>
      <c r="R231" s="40">
        <v>0</v>
      </c>
      <c r="S231" s="40"/>
      <c r="T231" s="53"/>
      <c r="U231" s="56"/>
      <c r="V231" s="51">
        <f t="shared" si="21"/>
        <v>6.5627415000000004</v>
      </c>
      <c r="W231" s="57">
        <f t="shared" si="19"/>
        <v>0</v>
      </c>
    </row>
    <row r="232" spans="1:24" ht="32" x14ac:dyDescent="0.2">
      <c r="A232" s="158"/>
      <c r="B232" s="97" t="s">
        <v>274</v>
      </c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40">
        <v>2</v>
      </c>
      <c r="O232" s="63">
        <v>15000</v>
      </c>
      <c r="P232" s="40">
        <v>3</v>
      </c>
      <c r="Q232" s="52">
        <v>0</v>
      </c>
      <c r="R232" s="40">
        <v>0</v>
      </c>
      <c r="S232" s="40"/>
      <c r="T232" s="53"/>
      <c r="U232" s="56"/>
      <c r="V232" s="51">
        <f t="shared" si="21"/>
        <v>0.9</v>
      </c>
      <c r="W232" s="57">
        <f t="shared" si="19"/>
        <v>2</v>
      </c>
      <c r="X232" s="78" t="s">
        <v>471</v>
      </c>
    </row>
    <row r="233" spans="1:24" x14ac:dyDescent="0.2">
      <c r="A233" s="156" t="s">
        <v>178</v>
      </c>
      <c r="B233" s="97" t="s">
        <v>275</v>
      </c>
      <c r="C233" s="56">
        <v>3</v>
      </c>
      <c r="D233" s="56">
        <v>3</v>
      </c>
      <c r="E233" s="56">
        <v>18230</v>
      </c>
      <c r="F233" s="56"/>
      <c r="G233" s="56"/>
      <c r="H233" s="56">
        <v>12</v>
      </c>
      <c r="I233" s="56">
        <v>911.5</v>
      </c>
      <c r="J233" s="56">
        <v>0</v>
      </c>
      <c r="K233" s="56"/>
      <c r="L233" s="56"/>
      <c r="M233" s="56"/>
      <c r="N233" s="40">
        <v>3</v>
      </c>
      <c r="O233" s="63">
        <f>E233+I233</f>
        <v>19141.5</v>
      </c>
      <c r="P233" s="40">
        <v>12</v>
      </c>
      <c r="Q233" s="52">
        <v>0.05</v>
      </c>
      <c r="R233" s="40">
        <v>0</v>
      </c>
      <c r="S233" s="40"/>
      <c r="T233" s="53"/>
      <c r="U233" s="56"/>
      <c r="V233" s="51">
        <f t="shared" si="21"/>
        <v>7.2354870000000009</v>
      </c>
      <c r="W233" s="57">
        <f t="shared" si="19"/>
        <v>0</v>
      </c>
    </row>
    <row r="234" spans="1:24" x14ac:dyDescent="0.2">
      <c r="A234" s="157"/>
      <c r="B234" s="97" t="s">
        <v>275</v>
      </c>
      <c r="C234" s="56">
        <v>3</v>
      </c>
      <c r="D234" s="56">
        <v>3</v>
      </c>
      <c r="E234" s="56">
        <v>16535</v>
      </c>
      <c r="F234" s="56"/>
      <c r="G234" s="56"/>
      <c r="H234" s="56">
        <v>12</v>
      </c>
      <c r="I234" s="56">
        <v>826.75</v>
      </c>
      <c r="J234" s="56">
        <v>0</v>
      </c>
      <c r="K234" s="56"/>
      <c r="L234" s="56"/>
      <c r="M234" s="56"/>
      <c r="N234" s="40">
        <v>3</v>
      </c>
      <c r="O234" s="63">
        <f>E234+I234</f>
        <v>17361.75</v>
      </c>
      <c r="P234" s="40">
        <v>12</v>
      </c>
      <c r="Q234" s="52">
        <v>0.05</v>
      </c>
      <c r="R234" s="40">
        <v>0</v>
      </c>
      <c r="S234" s="40"/>
      <c r="T234" s="53"/>
      <c r="U234" s="56"/>
      <c r="V234" s="51">
        <f t="shared" si="21"/>
        <v>6.5627415000000004</v>
      </c>
      <c r="W234" s="57">
        <f t="shared" si="19"/>
        <v>0</v>
      </c>
    </row>
    <row r="235" spans="1:24" x14ac:dyDescent="0.2">
      <c r="A235" s="158"/>
      <c r="B235" s="97" t="s">
        <v>275</v>
      </c>
      <c r="C235" s="56">
        <v>1</v>
      </c>
      <c r="D235" s="56">
        <v>1</v>
      </c>
      <c r="E235" s="56">
        <v>17365</v>
      </c>
      <c r="F235" s="56"/>
      <c r="G235" s="56"/>
      <c r="H235" s="56">
        <v>12</v>
      </c>
      <c r="I235" s="56">
        <v>868.25</v>
      </c>
      <c r="J235" s="56">
        <v>0</v>
      </c>
      <c r="K235" s="56"/>
      <c r="L235" s="56"/>
      <c r="M235" s="56"/>
      <c r="N235" s="40">
        <v>1</v>
      </c>
      <c r="O235" s="63">
        <f>E235+I235</f>
        <v>18233.25</v>
      </c>
      <c r="P235" s="40">
        <v>12</v>
      </c>
      <c r="Q235" s="52">
        <v>0.05</v>
      </c>
      <c r="R235" s="40">
        <v>0</v>
      </c>
      <c r="S235" s="40"/>
      <c r="T235" s="53"/>
      <c r="U235" s="56"/>
      <c r="V235" s="51">
        <f t="shared" si="21"/>
        <v>2.2973895</v>
      </c>
      <c r="W235" s="57">
        <f t="shared" si="19"/>
        <v>0</v>
      </c>
    </row>
    <row r="236" spans="1:24" ht="32" x14ac:dyDescent="0.2">
      <c r="A236" s="96" t="s">
        <v>179</v>
      </c>
      <c r="B236" s="97" t="s">
        <v>505</v>
      </c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63">
        <v>1</v>
      </c>
      <c r="O236" s="63">
        <v>20000</v>
      </c>
      <c r="P236" s="63">
        <v>3</v>
      </c>
      <c r="Q236" s="52">
        <v>0</v>
      </c>
      <c r="R236" s="63">
        <v>0</v>
      </c>
      <c r="S236" s="63"/>
      <c r="T236" s="53"/>
      <c r="U236" s="56"/>
      <c r="V236" s="51">
        <f t="shared" si="21"/>
        <v>0.6</v>
      </c>
      <c r="W236" s="57"/>
      <c r="X236" s="78" t="s">
        <v>472</v>
      </c>
    </row>
    <row r="237" spans="1:24" x14ac:dyDescent="0.2">
      <c r="A237" s="103" t="s">
        <v>525</v>
      </c>
      <c r="B237" s="97" t="s">
        <v>189</v>
      </c>
      <c r="C237" s="56">
        <v>1</v>
      </c>
      <c r="D237" s="56">
        <v>1</v>
      </c>
      <c r="E237" s="56">
        <v>10000</v>
      </c>
      <c r="F237" s="56"/>
      <c r="G237" s="56"/>
      <c r="H237" s="56">
        <v>12</v>
      </c>
      <c r="I237" s="56">
        <v>0</v>
      </c>
      <c r="J237" s="56">
        <v>0</v>
      </c>
      <c r="K237" s="56"/>
      <c r="L237" s="56"/>
      <c r="M237" s="56"/>
      <c r="N237" s="40">
        <v>1</v>
      </c>
      <c r="O237" s="63">
        <f t="shared" ref="O237:O247" si="23">E237+I237</f>
        <v>10000</v>
      </c>
      <c r="P237" s="40">
        <v>12</v>
      </c>
      <c r="Q237" s="52">
        <v>0.05</v>
      </c>
      <c r="R237" s="40">
        <v>0</v>
      </c>
      <c r="S237" s="40"/>
      <c r="T237" s="53"/>
      <c r="U237" s="56"/>
      <c r="V237" s="51">
        <f t="shared" si="21"/>
        <v>1.26</v>
      </c>
      <c r="W237" s="57">
        <f t="shared" ref="W237:W268" si="24">N237-C237</f>
        <v>0</v>
      </c>
    </row>
    <row r="238" spans="1:24" x14ac:dyDescent="0.2">
      <c r="A238" s="100" t="s">
        <v>199</v>
      </c>
      <c r="B238" s="100" t="s">
        <v>99</v>
      </c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40"/>
      <c r="O238" s="63">
        <f t="shared" si="23"/>
        <v>0</v>
      </c>
      <c r="P238" s="40"/>
      <c r="Q238" s="52"/>
      <c r="R238" s="40"/>
      <c r="S238" s="40"/>
      <c r="T238" s="53"/>
      <c r="U238" s="56"/>
      <c r="V238" s="51">
        <f t="shared" si="21"/>
        <v>0</v>
      </c>
      <c r="W238" s="57">
        <f t="shared" si="24"/>
        <v>0</v>
      </c>
    </row>
    <row r="239" spans="1:24" x14ac:dyDescent="0.2">
      <c r="A239" s="157" t="s">
        <v>180</v>
      </c>
      <c r="B239" s="98" t="s">
        <v>276</v>
      </c>
      <c r="C239" s="56">
        <v>1</v>
      </c>
      <c r="D239" s="56">
        <v>0</v>
      </c>
      <c r="E239" s="56">
        <v>47690</v>
      </c>
      <c r="F239" s="56"/>
      <c r="G239" s="56"/>
      <c r="H239" s="56">
        <v>12</v>
      </c>
      <c r="I239" s="56">
        <v>0</v>
      </c>
      <c r="J239" s="56"/>
      <c r="K239" s="56"/>
      <c r="L239" s="56"/>
      <c r="M239" s="56"/>
      <c r="N239" s="40">
        <v>1</v>
      </c>
      <c r="O239" s="63">
        <f t="shared" si="23"/>
        <v>47690</v>
      </c>
      <c r="P239" s="40">
        <v>12</v>
      </c>
      <c r="Q239" s="52">
        <v>0</v>
      </c>
      <c r="R239" s="40">
        <v>0</v>
      </c>
      <c r="S239" s="40"/>
      <c r="T239" s="53"/>
      <c r="U239" s="56"/>
      <c r="V239" s="51">
        <f t="shared" si="21"/>
        <v>5.7228000000000003</v>
      </c>
      <c r="W239" s="57">
        <f t="shared" si="24"/>
        <v>0</v>
      </c>
    </row>
    <row r="240" spans="1:24" x14ac:dyDescent="0.2">
      <c r="A240" s="157"/>
      <c r="B240" s="97" t="s">
        <v>277</v>
      </c>
      <c r="C240" s="56">
        <v>1</v>
      </c>
      <c r="D240" s="56">
        <v>1</v>
      </c>
      <c r="E240" s="56">
        <v>22050</v>
      </c>
      <c r="F240" s="56"/>
      <c r="G240" s="56"/>
      <c r="H240" s="56">
        <v>12</v>
      </c>
      <c r="I240" s="56">
        <v>1102.5</v>
      </c>
      <c r="J240" s="56">
        <v>0</v>
      </c>
      <c r="K240" s="56"/>
      <c r="L240" s="56"/>
      <c r="M240" s="56"/>
      <c r="N240" s="40">
        <v>1</v>
      </c>
      <c r="O240" s="63">
        <f t="shared" si="23"/>
        <v>23152.5</v>
      </c>
      <c r="P240" s="40">
        <v>12</v>
      </c>
      <c r="Q240" s="52">
        <v>0.05</v>
      </c>
      <c r="R240" s="40">
        <v>0</v>
      </c>
      <c r="S240" s="40"/>
      <c r="T240" s="53"/>
      <c r="U240" s="56"/>
      <c r="V240" s="51">
        <f t="shared" si="21"/>
        <v>2.9172150000000001</v>
      </c>
      <c r="W240" s="57">
        <f t="shared" si="24"/>
        <v>0</v>
      </c>
    </row>
    <row r="241" spans="1:24" x14ac:dyDescent="0.2">
      <c r="A241" s="158"/>
      <c r="B241" s="97" t="s">
        <v>278</v>
      </c>
      <c r="C241" s="56">
        <v>1</v>
      </c>
      <c r="D241" s="56">
        <v>1</v>
      </c>
      <c r="E241" s="56">
        <v>34650</v>
      </c>
      <c r="F241" s="56"/>
      <c r="G241" s="56"/>
      <c r="H241" s="56">
        <v>12</v>
      </c>
      <c r="I241" s="56">
        <v>1732.5</v>
      </c>
      <c r="J241" s="56">
        <v>0</v>
      </c>
      <c r="K241" s="56"/>
      <c r="L241" s="56"/>
      <c r="M241" s="56"/>
      <c r="N241" s="40">
        <v>1</v>
      </c>
      <c r="O241" s="63">
        <f t="shared" si="23"/>
        <v>36382.5</v>
      </c>
      <c r="P241" s="40">
        <v>12</v>
      </c>
      <c r="Q241" s="52">
        <v>0.05</v>
      </c>
      <c r="R241" s="40">
        <v>0</v>
      </c>
      <c r="S241" s="40"/>
      <c r="T241" s="53"/>
      <c r="U241" s="56"/>
      <c r="V241" s="51">
        <f t="shared" si="21"/>
        <v>4.5841950000000002</v>
      </c>
      <c r="W241" s="57">
        <f t="shared" si="24"/>
        <v>0</v>
      </c>
    </row>
    <row r="242" spans="1:24" x14ac:dyDescent="0.2">
      <c r="A242" s="156" t="s">
        <v>181</v>
      </c>
      <c r="B242" s="97" t="s">
        <v>279</v>
      </c>
      <c r="C242" s="56">
        <v>1</v>
      </c>
      <c r="D242" s="56">
        <v>1</v>
      </c>
      <c r="E242" s="56">
        <v>14585</v>
      </c>
      <c r="F242" s="56"/>
      <c r="G242" s="56"/>
      <c r="H242" s="56">
        <v>12</v>
      </c>
      <c r="I242" s="56">
        <v>729.25</v>
      </c>
      <c r="J242" s="56">
        <v>0</v>
      </c>
      <c r="K242" s="56"/>
      <c r="L242" s="56"/>
      <c r="M242" s="56"/>
      <c r="N242" s="40">
        <v>1</v>
      </c>
      <c r="O242" s="63">
        <f t="shared" si="23"/>
        <v>15314.25</v>
      </c>
      <c r="P242" s="40">
        <v>12</v>
      </c>
      <c r="Q242" s="52">
        <v>0.05</v>
      </c>
      <c r="R242" s="40">
        <v>0</v>
      </c>
      <c r="S242" s="40"/>
      <c r="T242" s="53"/>
      <c r="U242" s="56"/>
      <c r="V242" s="51">
        <f t="shared" si="21"/>
        <v>1.9295954999999998</v>
      </c>
      <c r="W242" s="57">
        <f t="shared" si="24"/>
        <v>0</v>
      </c>
    </row>
    <row r="243" spans="1:24" x14ac:dyDescent="0.2">
      <c r="A243" s="157"/>
      <c r="B243" s="97" t="s">
        <v>279</v>
      </c>
      <c r="C243" s="56">
        <v>2</v>
      </c>
      <c r="D243" s="56">
        <v>2</v>
      </c>
      <c r="E243" s="56">
        <v>13890</v>
      </c>
      <c r="F243" s="56"/>
      <c r="G243" s="56"/>
      <c r="H243" s="56">
        <v>12</v>
      </c>
      <c r="I243" s="56">
        <v>694.5</v>
      </c>
      <c r="J243" s="56">
        <v>0</v>
      </c>
      <c r="K243" s="56"/>
      <c r="L243" s="56"/>
      <c r="M243" s="56"/>
      <c r="N243" s="40">
        <v>2</v>
      </c>
      <c r="O243" s="63">
        <f t="shared" si="23"/>
        <v>14584.5</v>
      </c>
      <c r="P243" s="40">
        <v>12</v>
      </c>
      <c r="Q243" s="52">
        <v>0.05</v>
      </c>
      <c r="R243" s="40">
        <v>0</v>
      </c>
      <c r="S243" s="40"/>
      <c r="T243" s="53"/>
      <c r="U243" s="56"/>
      <c r="V243" s="51">
        <f t="shared" si="21"/>
        <v>3.6752940000000001</v>
      </c>
      <c r="W243" s="57">
        <f t="shared" si="24"/>
        <v>0</v>
      </c>
    </row>
    <row r="244" spans="1:24" x14ac:dyDescent="0.2">
      <c r="A244" s="158"/>
      <c r="B244" s="98" t="s">
        <v>279</v>
      </c>
      <c r="C244" s="56">
        <v>1</v>
      </c>
      <c r="D244" s="56">
        <v>0</v>
      </c>
      <c r="E244" s="56">
        <v>13890</v>
      </c>
      <c r="F244" s="56"/>
      <c r="G244" s="56"/>
      <c r="H244" s="56">
        <v>12</v>
      </c>
      <c r="I244" s="56">
        <v>0</v>
      </c>
      <c r="J244" s="56">
        <v>0</v>
      </c>
      <c r="K244" s="56"/>
      <c r="L244" s="56"/>
      <c r="M244" s="56"/>
      <c r="N244" s="40">
        <v>1</v>
      </c>
      <c r="O244" s="63">
        <f t="shared" si="23"/>
        <v>13890</v>
      </c>
      <c r="P244" s="40">
        <v>12</v>
      </c>
      <c r="Q244" s="52">
        <v>0</v>
      </c>
      <c r="R244" s="40">
        <v>0</v>
      </c>
      <c r="S244" s="40"/>
      <c r="T244" s="53"/>
      <c r="U244" s="56"/>
      <c r="V244" s="51">
        <f t="shared" ref="V244:V252" si="25">((N244*(O244+(O244*Q244)+R244))+(S244*5%*O244+T244*10%*O244+U244*15%*O244))*P244/100000</f>
        <v>1.6668000000000001</v>
      </c>
      <c r="W244" s="57">
        <f t="shared" si="24"/>
        <v>0</v>
      </c>
    </row>
    <row r="245" spans="1:24" x14ac:dyDescent="0.2">
      <c r="A245" s="95" t="s">
        <v>526</v>
      </c>
      <c r="B245" s="97" t="s">
        <v>473</v>
      </c>
      <c r="C245" s="56">
        <v>61</v>
      </c>
      <c r="D245" s="56">
        <v>61</v>
      </c>
      <c r="E245" s="56">
        <v>9725</v>
      </c>
      <c r="F245" s="56"/>
      <c r="G245" s="56"/>
      <c r="H245" s="56">
        <v>12</v>
      </c>
      <c r="I245" s="56">
        <v>486.25</v>
      </c>
      <c r="J245" s="56">
        <v>0</v>
      </c>
      <c r="K245" s="56"/>
      <c r="L245" s="56"/>
      <c r="M245" s="56"/>
      <c r="N245" s="40">
        <v>61</v>
      </c>
      <c r="O245" s="63">
        <f t="shared" si="23"/>
        <v>10211.25</v>
      </c>
      <c r="P245" s="40">
        <v>12</v>
      </c>
      <c r="Q245" s="52">
        <v>0.05</v>
      </c>
      <c r="R245" s="40">
        <v>0</v>
      </c>
      <c r="S245" s="40"/>
      <c r="T245" s="53"/>
      <c r="U245" s="56"/>
      <c r="V245" s="51">
        <f t="shared" si="25"/>
        <v>78.483667499999996</v>
      </c>
      <c r="W245" s="57">
        <f t="shared" si="24"/>
        <v>0</v>
      </c>
    </row>
    <row r="246" spans="1:24" x14ac:dyDescent="0.2">
      <c r="A246" s="103" t="s">
        <v>182</v>
      </c>
      <c r="B246" s="97" t="s">
        <v>474</v>
      </c>
      <c r="C246" s="56">
        <v>1</v>
      </c>
      <c r="D246" s="56">
        <v>1</v>
      </c>
      <c r="E246" s="56">
        <v>59220</v>
      </c>
      <c r="F246" s="56"/>
      <c r="G246" s="56"/>
      <c r="H246" s="56">
        <v>12</v>
      </c>
      <c r="I246" s="56">
        <v>2961</v>
      </c>
      <c r="J246" s="56">
        <v>0</v>
      </c>
      <c r="K246" s="56"/>
      <c r="L246" s="56"/>
      <c r="M246" s="56"/>
      <c r="N246" s="40">
        <v>1</v>
      </c>
      <c r="O246" s="63">
        <f t="shared" si="23"/>
        <v>62181</v>
      </c>
      <c r="P246" s="40">
        <v>12</v>
      </c>
      <c r="Q246" s="52">
        <v>0.05</v>
      </c>
      <c r="R246" s="40">
        <v>0</v>
      </c>
      <c r="S246" s="40"/>
      <c r="T246" s="53"/>
      <c r="U246" s="56"/>
      <c r="V246" s="51">
        <f t="shared" si="25"/>
        <v>7.8348060000000013</v>
      </c>
      <c r="W246" s="57">
        <f t="shared" si="24"/>
        <v>0</v>
      </c>
    </row>
    <row r="247" spans="1:24" x14ac:dyDescent="0.2">
      <c r="A247" s="103" t="s">
        <v>183</v>
      </c>
      <c r="B247" s="97" t="s">
        <v>280</v>
      </c>
      <c r="C247" s="56">
        <v>1</v>
      </c>
      <c r="D247" s="56">
        <v>1</v>
      </c>
      <c r="E247" s="56">
        <v>8820</v>
      </c>
      <c r="F247" s="56"/>
      <c r="G247" s="56"/>
      <c r="H247" s="56">
        <v>12</v>
      </c>
      <c r="I247" s="56">
        <v>441</v>
      </c>
      <c r="J247" s="56">
        <v>0</v>
      </c>
      <c r="K247" s="56"/>
      <c r="L247" s="56"/>
      <c r="M247" s="56"/>
      <c r="N247" s="40">
        <v>1</v>
      </c>
      <c r="O247" s="63">
        <f t="shared" si="23"/>
        <v>9261</v>
      </c>
      <c r="P247" s="40">
        <v>12</v>
      </c>
      <c r="Q247" s="52">
        <v>0.05</v>
      </c>
      <c r="R247" s="40">
        <v>0</v>
      </c>
      <c r="S247" s="40"/>
      <c r="T247" s="53"/>
      <c r="U247" s="56"/>
      <c r="V247" s="51">
        <f t="shared" si="25"/>
        <v>1.1668859999999999</v>
      </c>
      <c r="W247" s="57">
        <f t="shared" si="24"/>
        <v>0</v>
      </c>
    </row>
    <row r="248" spans="1:24" ht="32" x14ac:dyDescent="0.2">
      <c r="A248" s="95" t="s">
        <v>551</v>
      </c>
      <c r="B248" s="97" t="s">
        <v>552</v>
      </c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91">
        <v>3</v>
      </c>
      <c r="O248" s="91">
        <v>7000</v>
      </c>
      <c r="P248" s="91">
        <v>3</v>
      </c>
      <c r="Q248" s="52">
        <v>0</v>
      </c>
      <c r="R248" s="91">
        <v>0</v>
      </c>
      <c r="S248" s="91"/>
      <c r="T248" s="53"/>
      <c r="U248" s="56"/>
      <c r="V248" s="51">
        <f t="shared" si="25"/>
        <v>0.63</v>
      </c>
      <c r="W248" s="57">
        <f t="shared" si="24"/>
        <v>3</v>
      </c>
      <c r="X248" s="78" t="s">
        <v>553</v>
      </c>
    </row>
    <row r="249" spans="1:24" x14ac:dyDescent="0.2">
      <c r="A249" s="156" t="s">
        <v>184</v>
      </c>
      <c r="B249" s="97" t="s">
        <v>539</v>
      </c>
      <c r="C249" s="56">
        <v>1</v>
      </c>
      <c r="D249" s="56">
        <v>1</v>
      </c>
      <c r="E249" s="56">
        <v>106970</v>
      </c>
      <c r="F249" s="56"/>
      <c r="G249" s="56"/>
      <c r="H249" s="56">
        <v>12</v>
      </c>
      <c r="I249" s="56">
        <v>5348.5</v>
      </c>
      <c r="J249" s="56">
        <v>0</v>
      </c>
      <c r="K249" s="56"/>
      <c r="L249" s="56"/>
      <c r="M249" s="56"/>
      <c r="N249" s="40">
        <v>1</v>
      </c>
      <c r="O249" s="63">
        <f>E249+I249</f>
        <v>112318.5</v>
      </c>
      <c r="P249" s="40">
        <v>12</v>
      </c>
      <c r="Q249" s="52">
        <v>0.05</v>
      </c>
      <c r="R249" s="40">
        <v>0</v>
      </c>
      <c r="S249" s="40"/>
      <c r="T249" s="53"/>
      <c r="U249" s="56"/>
      <c r="V249" s="51">
        <f t="shared" si="25"/>
        <v>14.152131000000001</v>
      </c>
      <c r="W249" s="57">
        <f t="shared" si="24"/>
        <v>0</v>
      </c>
    </row>
    <row r="250" spans="1:24" ht="16" x14ac:dyDescent="0.2">
      <c r="A250" s="157"/>
      <c r="B250" s="97" t="s">
        <v>540</v>
      </c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89">
        <v>8</v>
      </c>
      <c r="O250" s="89">
        <v>2500</v>
      </c>
      <c r="P250" s="89">
        <v>12</v>
      </c>
      <c r="Q250" s="52">
        <v>0</v>
      </c>
      <c r="R250" s="89"/>
      <c r="S250" s="89"/>
      <c r="T250" s="53"/>
      <c r="U250" s="56"/>
      <c r="V250" s="51">
        <f t="shared" si="25"/>
        <v>2.4</v>
      </c>
      <c r="W250" s="57">
        <f t="shared" si="24"/>
        <v>8</v>
      </c>
      <c r="X250" s="78" t="s">
        <v>541</v>
      </c>
    </row>
    <row r="251" spans="1:24" ht="32" x14ac:dyDescent="0.2">
      <c r="A251" s="158"/>
      <c r="B251" s="97" t="s">
        <v>282</v>
      </c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40">
        <v>1</v>
      </c>
      <c r="O251" s="63">
        <v>108000</v>
      </c>
      <c r="P251" s="40">
        <v>3</v>
      </c>
      <c r="Q251" s="52">
        <v>0</v>
      </c>
      <c r="R251" s="40">
        <v>0</v>
      </c>
      <c r="S251" s="40"/>
      <c r="T251" s="53"/>
      <c r="U251" s="56"/>
      <c r="V251" s="51">
        <f t="shared" si="25"/>
        <v>3.24</v>
      </c>
      <c r="W251" s="57">
        <f t="shared" si="24"/>
        <v>1</v>
      </c>
      <c r="X251" s="78" t="s">
        <v>475</v>
      </c>
    </row>
    <row r="252" spans="1:24" x14ac:dyDescent="0.2">
      <c r="A252" s="103" t="s">
        <v>185</v>
      </c>
      <c r="B252" s="97" t="s">
        <v>283</v>
      </c>
      <c r="C252" s="56">
        <v>1</v>
      </c>
      <c r="D252" s="56">
        <v>1</v>
      </c>
      <c r="E252" s="56">
        <v>165375</v>
      </c>
      <c r="F252" s="56"/>
      <c r="G252" s="56"/>
      <c r="H252" s="56">
        <v>12</v>
      </c>
      <c r="I252" s="56">
        <v>8268.75</v>
      </c>
      <c r="J252" s="56">
        <v>0</v>
      </c>
      <c r="K252" s="56"/>
      <c r="L252" s="56"/>
      <c r="M252" s="56"/>
      <c r="N252" s="40">
        <v>1</v>
      </c>
      <c r="O252" s="63">
        <f>E252+I252</f>
        <v>173643.75</v>
      </c>
      <c r="P252" s="40">
        <v>12</v>
      </c>
      <c r="Q252" s="52">
        <v>0.05</v>
      </c>
      <c r="R252" s="40">
        <v>0</v>
      </c>
      <c r="S252" s="40"/>
      <c r="T252" s="53"/>
      <c r="U252" s="56"/>
      <c r="V252" s="51">
        <f t="shared" si="25"/>
        <v>21.879112500000002</v>
      </c>
      <c r="W252" s="57">
        <f t="shared" si="24"/>
        <v>0</v>
      </c>
    </row>
    <row r="253" spans="1:24" x14ac:dyDescent="0.2">
      <c r="A253" s="95"/>
      <c r="B253" s="97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40"/>
      <c r="O253" s="63">
        <f>E253+I253</f>
        <v>0</v>
      </c>
      <c r="P253" s="40"/>
      <c r="Q253" s="52"/>
      <c r="R253" s="40"/>
      <c r="S253" s="40"/>
      <c r="T253" s="53"/>
      <c r="U253" s="56"/>
      <c r="V253" s="51"/>
      <c r="W253" s="57">
        <f t="shared" si="24"/>
        <v>0</v>
      </c>
    </row>
    <row r="254" spans="1:24" x14ac:dyDescent="0.2">
      <c r="A254" s="95" t="s">
        <v>284</v>
      </c>
      <c r="B254" s="97" t="s">
        <v>285</v>
      </c>
      <c r="C254" s="56">
        <v>3</v>
      </c>
      <c r="D254" s="56">
        <v>3</v>
      </c>
      <c r="E254" s="56">
        <v>40000</v>
      </c>
      <c r="F254" s="56"/>
      <c r="G254" s="56"/>
      <c r="H254" s="56">
        <v>12</v>
      </c>
      <c r="I254" s="56">
        <v>0</v>
      </c>
      <c r="J254" s="56">
        <v>0</v>
      </c>
      <c r="K254" s="56"/>
      <c r="L254" s="56"/>
      <c r="M254" s="56"/>
      <c r="N254" s="40">
        <v>3</v>
      </c>
      <c r="O254" s="63">
        <f>E254+I254</f>
        <v>40000</v>
      </c>
      <c r="P254" s="40">
        <v>12</v>
      </c>
      <c r="Q254" s="52">
        <v>0</v>
      </c>
      <c r="R254" s="40">
        <v>0</v>
      </c>
      <c r="S254" s="40"/>
      <c r="T254" s="53"/>
      <c r="U254" s="56"/>
      <c r="V254" s="51">
        <f t="shared" ref="V254:V283" si="26">((N254*(O254+(O254*Q254)+R254))+(S254*5%*O254+T254*10%*O254+U254*15%*O254))*P254/100000</f>
        <v>14.4</v>
      </c>
      <c r="W254" s="57">
        <f t="shared" si="24"/>
        <v>0</v>
      </c>
    </row>
    <row r="255" spans="1:24" x14ac:dyDescent="0.2">
      <c r="A255" s="156" t="s">
        <v>286</v>
      </c>
      <c r="B255" s="97" t="s">
        <v>287</v>
      </c>
      <c r="C255" s="56">
        <v>1</v>
      </c>
      <c r="D255" s="56">
        <v>1</v>
      </c>
      <c r="E255" s="56">
        <v>12000</v>
      </c>
      <c r="F255" s="56"/>
      <c r="G255" s="56"/>
      <c r="H255" s="56">
        <v>12</v>
      </c>
      <c r="I255" s="56">
        <v>600</v>
      </c>
      <c r="J255" s="56">
        <v>0</v>
      </c>
      <c r="K255" s="56"/>
      <c r="L255" s="56"/>
      <c r="M255" s="56"/>
      <c r="N255" s="40">
        <v>1</v>
      </c>
      <c r="O255" s="63">
        <f>E255+I255</f>
        <v>12600</v>
      </c>
      <c r="P255" s="40">
        <v>12</v>
      </c>
      <c r="Q255" s="52">
        <v>0.05</v>
      </c>
      <c r="R255" s="40">
        <v>0</v>
      </c>
      <c r="S255" s="40"/>
      <c r="T255" s="53"/>
      <c r="U255" s="56"/>
      <c r="V255" s="51">
        <f t="shared" si="26"/>
        <v>1.5875999999999999</v>
      </c>
      <c r="W255" s="57">
        <f t="shared" si="24"/>
        <v>0</v>
      </c>
    </row>
    <row r="256" spans="1:24" x14ac:dyDescent="0.2">
      <c r="A256" s="158"/>
      <c r="B256" s="97" t="s">
        <v>288</v>
      </c>
      <c r="C256" s="56">
        <v>1</v>
      </c>
      <c r="D256" s="56">
        <v>1</v>
      </c>
      <c r="E256" s="56">
        <v>25654</v>
      </c>
      <c r="F256" s="56">
        <v>1282.7</v>
      </c>
      <c r="G256" s="56"/>
      <c r="H256" s="56">
        <v>12</v>
      </c>
      <c r="I256" s="56">
        <v>1282.7</v>
      </c>
      <c r="J256" s="56">
        <v>0</v>
      </c>
      <c r="K256" s="56"/>
      <c r="L256" s="56"/>
      <c r="M256" s="56"/>
      <c r="N256" s="40">
        <v>1</v>
      </c>
      <c r="O256" s="63">
        <f>E256+I256+F256</f>
        <v>28219.4</v>
      </c>
      <c r="P256" s="40">
        <v>12</v>
      </c>
      <c r="Q256" s="52">
        <v>0.05</v>
      </c>
      <c r="R256" s="40">
        <v>0</v>
      </c>
      <c r="S256" s="40"/>
      <c r="T256" s="53"/>
      <c r="U256" s="56"/>
      <c r="V256" s="51">
        <f t="shared" si="26"/>
        <v>3.5556444000000007</v>
      </c>
      <c r="W256" s="57">
        <f t="shared" si="24"/>
        <v>0</v>
      </c>
    </row>
    <row r="257" spans="1:23" x14ac:dyDescent="0.2">
      <c r="A257" s="153" t="s">
        <v>290</v>
      </c>
      <c r="B257" s="98" t="s">
        <v>289</v>
      </c>
      <c r="C257" s="56">
        <v>1</v>
      </c>
      <c r="D257" s="56">
        <v>0</v>
      </c>
      <c r="E257" s="56">
        <v>53000</v>
      </c>
      <c r="F257" s="56"/>
      <c r="G257" s="56">
        <v>0</v>
      </c>
      <c r="H257" s="56">
        <v>12</v>
      </c>
      <c r="I257" s="56">
        <v>0</v>
      </c>
      <c r="J257" s="56">
        <v>0</v>
      </c>
      <c r="K257" s="56"/>
      <c r="L257" s="56"/>
      <c r="M257" s="56"/>
      <c r="N257" s="40">
        <v>1</v>
      </c>
      <c r="O257" s="63">
        <f>E257+I257</f>
        <v>53000</v>
      </c>
      <c r="P257" s="40">
        <v>12</v>
      </c>
      <c r="Q257" s="52">
        <v>0</v>
      </c>
      <c r="R257" s="40">
        <v>0</v>
      </c>
      <c r="S257" s="40"/>
      <c r="T257" s="53"/>
      <c r="U257" s="56"/>
      <c r="V257" s="51">
        <f t="shared" si="26"/>
        <v>6.36</v>
      </c>
      <c r="W257" s="57">
        <f t="shared" si="24"/>
        <v>0</v>
      </c>
    </row>
    <row r="258" spans="1:23" x14ac:dyDescent="0.2">
      <c r="A258" s="155"/>
      <c r="B258" s="101" t="s">
        <v>291</v>
      </c>
      <c r="C258" s="56">
        <v>1</v>
      </c>
      <c r="D258" s="56">
        <v>1</v>
      </c>
      <c r="E258" s="56">
        <v>29855</v>
      </c>
      <c r="F258" s="56">
        <v>1493</v>
      </c>
      <c r="G258" s="56">
        <v>8145</v>
      </c>
      <c r="H258" s="56">
        <v>12</v>
      </c>
      <c r="I258" s="56">
        <v>1493</v>
      </c>
      <c r="J258" s="56">
        <v>0</v>
      </c>
      <c r="K258" s="56"/>
      <c r="L258" s="56"/>
      <c r="M258" s="56"/>
      <c r="N258" s="40">
        <v>1</v>
      </c>
      <c r="O258" s="63">
        <f>E258+I258+G258+F258</f>
        <v>40986</v>
      </c>
      <c r="P258" s="40">
        <v>12</v>
      </c>
      <c r="Q258" s="52">
        <v>0.05</v>
      </c>
      <c r="R258" s="40">
        <v>0</v>
      </c>
      <c r="S258" s="40"/>
      <c r="T258" s="53"/>
      <c r="U258" s="56"/>
      <c r="V258" s="51">
        <f t="shared" si="26"/>
        <v>5.1642360000000007</v>
      </c>
      <c r="W258" s="57">
        <f t="shared" si="24"/>
        <v>0</v>
      </c>
    </row>
    <row r="259" spans="1:23" x14ac:dyDescent="0.2">
      <c r="A259" s="155"/>
      <c r="B259" s="101" t="s">
        <v>292</v>
      </c>
      <c r="C259" s="56">
        <v>1</v>
      </c>
      <c r="D259" s="56">
        <v>1</v>
      </c>
      <c r="E259" s="56">
        <v>76385</v>
      </c>
      <c r="F259" s="56">
        <v>3819.25</v>
      </c>
      <c r="G259" s="56">
        <v>0</v>
      </c>
      <c r="H259" s="56">
        <v>12</v>
      </c>
      <c r="I259" s="56">
        <v>3819.25</v>
      </c>
      <c r="J259" s="56">
        <v>0</v>
      </c>
      <c r="K259" s="56"/>
      <c r="L259" s="56"/>
      <c r="M259" s="56"/>
      <c r="N259" s="40">
        <v>1</v>
      </c>
      <c r="O259" s="106">
        <f>E259+I259+G259+F259</f>
        <v>84023.5</v>
      </c>
      <c r="P259" s="40">
        <v>12</v>
      </c>
      <c r="Q259" s="52">
        <v>0.05</v>
      </c>
      <c r="R259" s="40">
        <v>0</v>
      </c>
      <c r="S259" s="40"/>
      <c r="T259" s="53"/>
      <c r="U259" s="56"/>
      <c r="V259" s="51">
        <f t="shared" si="26"/>
        <v>10.586961000000001</v>
      </c>
      <c r="W259" s="57">
        <f t="shared" si="24"/>
        <v>0</v>
      </c>
    </row>
    <row r="260" spans="1:23" x14ac:dyDescent="0.2">
      <c r="A260" s="155"/>
      <c r="B260" s="101" t="s">
        <v>293</v>
      </c>
      <c r="C260" s="56">
        <v>1</v>
      </c>
      <c r="D260" s="56">
        <v>1</v>
      </c>
      <c r="E260" s="56">
        <v>31730</v>
      </c>
      <c r="F260" s="56">
        <v>1587</v>
      </c>
      <c r="G260" s="56">
        <v>3270</v>
      </c>
      <c r="H260" s="56">
        <v>12</v>
      </c>
      <c r="I260" s="56">
        <v>1587</v>
      </c>
      <c r="J260" s="56">
        <v>0</v>
      </c>
      <c r="K260" s="56"/>
      <c r="L260" s="56"/>
      <c r="M260" s="56"/>
      <c r="N260" s="40">
        <v>1</v>
      </c>
      <c r="O260" s="106">
        <f>E260+I260+G260+F260</f>
        <v>38174</v>
      </c>
      <c r="P260" s="40">
        <v>12</v>
      </c>
      <c r="Q260" s="52">
        <v>0.05</v>
      </c>
      <c r="R260" s="40">
        <v>0</v>
      </c>
      <c r="S260" s="40"/>
      <c r="T260" s="53"/>
      <c r="U260" s="56"/>
      <c r="V260" s="51">
        <f t="shared" si="26"/>
        <v>4.8099239999999996</v>
      </c>
      <c r="W260" s="57">
        <f t="shared" si="24"/>
        <v>0</v>
      </c>
    </row>
    <row r="261" spans="1:23" x14ac:dyDescent="0.2">
      <c r="A261" s="155"/>
      <c r="B261" s="101" t="s">
        <v>294</v>
      </c>
      <c r="C261" s="56">
        <v>1</v>
      </c>
      <c r="D261" s="56">
        <v>1</v>
      </c>
      <c r="E261" s="56">
        <v>48200</v>
      </c>
      <c r="F261" s="56">
        <v>2410</v>
      </c>
      <c r="G261" s="56">
        <v>0</v>
      </c>
      <c r="H261" s="56">
        <v>12</v>
      </c>
      <c r="I261" s="56">
        <v>2410</v>
      </c>
      <c r="J261" s="56">
        <v>0</v>
      </c>
      <c r="K261" s="56"/>
      <c r="L261" s="56"/>
      <c r="M261" s="56"/>
      <c r="N261" s="40">
        <v>1</v>
      </c>
      <c r="O261" s="106">
        <f>E261+I261+G261+F261</f>
        <v>53020</v>
      </c>
      <c r="P261" s="40">
        <v>12</v>
      </c>
      <c r="Q261" s="52">
        <v>0.05</v>
      </c>
      <c r="R261" s="40">
        <v>0</v>
      </c>
      <c r="S261" s="40"/>
      <c r="T261" s="53"/>
      <c r="U261" s="56"/>
      <c r="V261" s="51">
        <f t="shared" si="26"/>
        <v>6.6805199999999996</v>
      </c>
      <c r="W261" s="57">
        <f t="shared" si="24"/>
        <v>0</v>
      </c>
    </row>
    <row r="262" spans="1:23" x14ac:dyDescent="0.2">
      <c r="A262" s="155"/>
      <c r="B262" s="101" t="s">
        <v>295</v>
      </c>
      <c r="C262" s="56">
        <v>1</v>
      </c>
      <c r="D262" s="56">
        <v>1</v>
      </c>
      <c r="E262" s="56">
        <v>24875</v>
      </c>
      <c r="F262" s="56"/>
      <c r="G262" s="56">
        <v>0</v>
      </c>
      <c r="H262" s="56">
        <v>12</v>
      </c>
      <c r="I262" s="56">
        <v>1243.75</v>
      </c>
      <c r="J262" s="56">
        <v>0</v>
      </c>
      <c r="K262" s="56"/>
      <c r="L262" s="56"/>
      <c r="M262" s="56"/>
      <c r="N262" s="40">
        <v>1</v>
      </c>
      <c r="O262" s="63">
        <f>E262+I262+G262</f>
        <v>26118.75</v>
      </c>
      <c r="P262" s="40">
        <v>12</v>
      </c>
      <c r="Q262" s="52">
        <v>0.05</v>
      </c>
      <c r="R262" s="40">
        <v>0</v>
      </c>
      <c r="S262" s="40"/>
      <c r="T262" s="53"/>
      <c r="U262" s="56"/>
      <c r="V262" s="51">
        <f t="shared" si="26"/>
        <v>3.2909625</v>
      </c>
      <c r="W262" s="57">
        <f t="shared" si="24"/>
        <v>0</v>
      </c>
    </row>
    <row r="263" spans="1:23" x14ac:dyDescent="0.2">
      <c r="A263" s="155"/>
      <c r="B263" s="101" t="s">
        <v>296</v>
      </c>
      <c r="C263" s="56">
        <v>1</v>
      </c>
      <c r="D263" s="56">
        <v>1</v>
      </c>
      <c r="E263" s="56">
        <v>43710</v>
      </c>
      <c r="F263" s="56">
        <v>2185.5</v>
      </c>
      <c r="G263" s="56">
        <v>0</v>
      </c>
      <c r="H263" s="56">
        <v>12</v>
      </c>
      <c r="I263" s="56">
        <v>2185.5</v>
      </c>
      <c r="J263" s="56">
        <v>0</v>
      </c>
      <c r="K263" s="56"/>
      <c r="L263" s="56"/>
      <c r="M263" s="56"/>
      <c r="N263" s="40">
        <v>1</v>
      </c>
      <c r="O263" s="106">
        <f>E263+I263+G263+F263</f>
        <v>48081</v>
      </c>
      <c r="P263" s="40">
        <v>12</v>
      </c>
      <c r="Q263" s="52">
        <v>0.05</v>
      </c>
      <c r="R263" s="40">
        <v>0</v>
      </c>
      <c r="S263" s="40"/>
      <c r="T263" s="53"/>
      <c r="U263" s="56"/>
      <c r="V263" s="51">
        <f t="shared" si="26"/>
        <v>6.0582060000000011</v>
      </c>
      <c r="W263" s="57">
        <f t="shared" si="24"/>
        <v>0</v>
      </c>
    </row>
    <row r="264" spans="1:23" x14ac:dyDescent="0.2">
      <c r="A264" s="155"/>
      <c r="B264" s="101" t="s">
        <v>297</v>
      </c>
      <c r="C264" s="56">
        <v>1</v>
      </c>
      <c r="D264" s="56">
        <v>1</v>
      </c>
      <c r="E264" s="56">
        <v>29855</v>
      </c>
      <c r="F264" s="56">
        <v>1492.75</v>
      </c>
      <c r="G264" s="56">
        <v>0</v>
      </c>
      <c r="H264" s="56">
        <v>12</v>
      </c>
      <c r="I264" s="56">
        <v>1492.75</v>
      </c>
      <c r="J264" s="56">
        <v>0</v>
      </c>
      <c r="K264" s="56"/>
      <c r="L264" s="56"/>
      <c r="M264" s="56"/>
      <c r="N264" s="40">
        <v>1</v>
      </c>
      <c r="O264" s="106">
        <f>E264+I264+G264+F264</f>
        <v>32840.5</v>
      </c>
      <c r="P264" s="40">
        <v>12</v>
      </c>
      <c r="Q264" s="52">
        <v>0.05</v>
      </c>
      <c r="R264" s="40">
        <v>0</v>
      </c>
      <c r="S264" s="40"/>
      <c r="T264" s="53"/>
      <c r="U264" s="56"/>
      <c r="V264" s="51">
        <f t="shared" si="26"/>
        <v>4.1379030000000006</v>
      </c>
      <c r="W264" s="57">
        <f t="shared" si="24"/>
        <v>0</v>
      </c>
    </row>
    <row r="265" spans="1:23" x14ac:dyDescent="0.2">
      <c r="A265" s="155"/>
      <c r="B265" s="101" t="s">
        <v>298</v>
      </c>
      <c r="C265" s="56">
        <v>1</v>
      </c>
      <c r="D265" s="56">
        <v>1</v>
      </c>
      <c r="E265" s="56">
        <v>52090</v>
      </c>
      <c r="F265" s="56">
        <v>2604.5</v>
      </c>
      <c r="G265" s="56">
        <v>0</v>
      </c>
      <c r="H265" s="56">
        <v>12</v>
      </c>
      <c r="I265" s="56">
        <v>2604.5</v>
      </c>
      <c r="J265" s="56">
        <v>0</v>
      </c>
      <c r="K265" s="56"/>
      <c r="L265" s="56"/>
      <c r="M265" s="56"/>
      <c r="N265" s="40">
        <v>1</v>
      </c>
      <c r="O265" s="106">
        <f>E265+I265+G265+F265</f>
        <v>57299</v>
      </c>
      <c r="P265" s="40">
        <v>12</v>
      </c>
      <c r="Q265" s="52">
        <v>0.05</v>
      </c>
      <c r="R265" s="40">
        <v>0</v>
      </c>
      <c r="S265" s="40"/>
      <c r="T265" s="53"/>
      <c r="U265" s="56"/>
      <c r="V265" s="51">
        <f t="shared" si="26"/>
        <v>7.2196739999999995</v>
      </c>
      <c r="W265" s="57">
        <f t="shared" si="24"/>
        <v>0</v>
      </c>
    </row>
    <row r="266" spans="1:23" x14ac:dyDescent="0.2">
      <c r="A266" s="154"/>
      <c r="B266" s="101" t="s">
        <v>569</v>
      </c>
      <c r="C266" s="56">
        <v>1</v>
      </c>
      <c r="D266" s="56">
        <v>1</v>
      </c>
      <c r="E266" s="56">
        <v>40020</v>
      </c>
      <c r="F266" s="56">
        <v>2001</v>
      </c>
      <c r="G266" s="56">
        <v>0</v>
      </c>
      <c r="H266" s="56">
        <v>12</v>
      </c>
      <c r="I266" s="56">
        <v>2001</v>
      </c>
      <c r="J266" s="56">
        <v>0</v>
      </c>
      <c r="K266" s="56"/>
      <c r="L266" s="56"/>
      <c r="M266" s="56"/>
      <c r="N266" s="40">
        <v>1</v>
      </c>
      <c r="O266" s="106">
        <f>E266+I266+G266+F266</f>
        <v>44022</v>
      </c>
      <c r="P266" s="40">
        <v>12</v>
      </c>
      <c r="Q266" s="52">
        <v>0.05</v>
      </c>
      <c r="R266" s="40">
        <v>0</v>
      </c>
      <c r="S266" s="40"/>
      <c r="T266" s="53"/>
      <c r="U266" s="56"/>
      <c r="V266" s="51">
        <f t="shared" si="26"/>
        <v>5.5467719999999998</v>
      </c>
      <c r="W266" s="57">
        <f t="shared" si="24"/>
        <v>0</v>
      </c>
    </row>
    <row r="267" spans="1:23" x14ac:dyDescent="0.2">
      <c r="A267" s="153" t="s">
        <v>299</v>
      </c>
      <c r="B267" s="101" t="s">
        <v>300</v>
      </c>
      <c r="C267" s="56">
        <v>1</v>
      </c>
      <c r="D267" s="56">
        <v>1</v>
      </c>
      <c r="E267" s="56">
        <v>52094</v>
      </c>
      <c r="F267" s="56"/>
      <c r="G267" s="56">
        <v>0</v>
      </c>
      <c r="H267" s="56">
        <v>12</v>
      </c>
      <c r="I267" s="56">
        <v>2604.6999999999998</v>
      </c>
      <c r="J267" s="56">
        <v>0</v>
      </c>
      <c r="K267" s="56"/>
      <c r="L267" s="56"/>
      <c r="M267" s="56"/>
      <c r="N267" s="40">
        <v>1</v>
      </c>
      <c r="O267" s="63">
        <f>E267+I267+G267</f>
        <v>54698.7</v>
      </c>
      <c r="P267" s="40">
        <v>12</v>
      </c>
      <c r="Q267" s="52">
        <v>0.05</v>
      </c>
      <c r="R267" s="40">
        <v>0</v>
      </c>
      <c r="S267" s="40"/>
      <c r="T267" s="53"/>
      <c r="U267" s="56"/>
      <c r="V267" s="51">
        <f t="shared" si="26"/>
        <v>6.8920361999999988</v>
      </c>
      <c r="W267" s="57">
        <f t="shared" si="24"/>
        <v>0</v>
      </c>
    </row>
    <row r="268" spans="1:23" x14ac:dyDescent="0.2">
      <c r="A268" s="155"/>
      <c r="B268" s="101" t="s">
        <v>301</v>
      </c>
      <c r="C268" s="56">
        <v>1</v>
      </c>
      <c r="D268" s="56">
        <v>1</v>
      </c>
      <c r="E268" s="56">
        <v>50000</v>
      </c>
      <c r="F268" s="56"/>
      <c r="G268" s="56">
        <v>0</v>
      </c>
      <c r="H268" s="56">
        <v>12</v>
      </c>
      <c r="I268" s="56">
        <v>0</v>
      </c>
      <c r="J268" s="56">
        <v>0</v>
      </c>
      <c r="K268" s="56"/>
      <c r="L268" s="56"/>
      <c r="M268" s="56"/>
      <c r="N268" s="40">
        <v>1</v>
      </c>
      <c r="O268" s="63">
        <f>E268+I268+G268</f>
        <v>50000</v>
      </c>
      <c r="P268" s="40">
        <v>12</v>
      </c>
      <c r="Q268" s="52">
        <v>0.05</v>
      </c>
      <c r="R268" s="40">
        <v>0</v>
      </c>
      <c r="S268" s="40"/>
      <c r="T268" s="53"/>
      <c r="U268" s="56"/>
      <c r="V268" s="51">
        <f t="shared" si="26"/>
        <v>6.3</v>
      </c>
      <c r="W268" s="57">
        <f t="shared" si="24"/>
        <v>0</v>
      </c>
    </row>
    <row r="269" spans="1:23" x14ac:dyDescent="0.2">
      <c r="A269" s="155"/>
      <c r="B269" s="101" t="s">
        <v>302</v>
      </c>
      <c r="C269" s="56">
        <v>2</v>
      </c>
      <c r="D269" s="56">
        <v>2</v>
      </c>
      <c r="E269" s="56">
        <v>52500</v>
      </c>
      <c r="F269" s="56"/>
      <c r="G269" s="56">
        <v>0</v>
      </c>
      <c r="H269" s="56">
        <v>12</v>
      </c>
      <c r="I269" s="56">
        <v>2625</v>
      </c>
      <c r="J269" s="56">
        <v>0</v>
      </c>
      <c r="K269" s="56"/>
      <c r="L269" s="56"/>
      <c r="M269" s="56"/>
      <c r="N269" s="40">
        <v>2</v>
      </c>
      <c r="O269" s="63">
        <f>E269+I269+G269</f>
        <v>55125</v>
      </c>
      <c r="P269" s="40">
        <v>12</v>
      </c>
      <c r="Q269" s="52">
        <v>0.05</v>
      </c>
      <c r="R269" s="40">
        <v>0</v>
      </c>
      <c r="S269" s="40"/>
      <c r="T269" s="53"/>
      <c r="U269" s="56"/>
      <c r="V269" s="51">
        <f t="shared" si="26"/>
        <v>13.891500000000001</v>
      </c>
      <c r="W269" s="57">
        <f t="shared" ref="W269:W300" si="27">N269-C269</f>
        <v>0</v>
      </c>
    </row>
    <row r="270" spans="1:23" x14ac:dyDescent="0.2">
      <c r="A270" s="155"/>
      <c r="B270" s="101" t="s">
        <v>303</v>
      </c>
      <c r="C270" s="56">
        <v>1</v>
      </c>
      <c r="D270" s="56">
        <v>1</v>
      </c>
      <c r="E270" s="56">
        <v>55125</v>
      </c>
      <c r="F270" s="56"/>
      <c r="G270" s="56">
        <v>0</v>
      </c>
      <c r="H270" s="56">
        <v>12</v>
      </c>
      <c r="I270" s="56">
        <v>2756.25</v>
      </c>
      <c r="J270" s="56">
        <v>0</v>
      </c>
      <c r="K270" s="56"/>
      <c r="L270" s="56"/>
      <c r="M270" s="56"/>
      <c r="N270" s="40">
        <v>1</v>
      </c>
      <c r="O270" s="63">
        <f>E270+I270+G270</f>
        <v>57881.25</v>
      </c>
      <c r="P270" s="40">
        <v>12</v>
      </c>
      <c r="Q270" s="52">
        <v>0.05</v>
      </c>
      <c r="R270" s="40">
        <v>0</v>
      </c>
      <c r="S270" s="40"/>
      <c r="T270" s="53"/>
      <c r="U270" s="56"/>
      <c r="V270" s="51">
        <f t="shared" si="26"/>
        <v>7.2930374999999996</v>
      </c>
      <c r="W270" s="57">
        <f t="shared" si="27"/>
        <v>0</v>
      </c>
    </row>
    <row r="271" spans="1:23" x14ac:dyDescent="0.2">
      <c r="A271" s="155"/>
      <c r="B271" s="101" t="s">
        <v>304</v>
      </c>
      <c r="C271" s="56">
        <v>1</v>
      </c>
      <c r="D271" s="56">
        <v>1</v>
      </c>
      <c r="E271" s="56">
        <v>55125</v>
      </c>
      <c r="F271" s="56">
        <v>2756.25</v>
      </c>
      <c r="G271" s="56">
        <v>0</v>
      </c>
      <c r="H271" s="56">
        <v>12</v>
      </c>
      <c r="I271" s="56">
        <v>2756.25</v>
      </c>
      <c r="J271" s="56">
        <v>0</v>
      </c>
      <c r="K271" s="56"/>
      <c r="L271" s="56"/>
      <c r="M271" s="56"/>
      <c r="N271" s="40">
        <v>1</v>
      </c>
      <c r="O271" s="63">
        <f>E271+I271+G271+F271</f>
        <v>60637.5</v>
      </c>
      <c r="P271" s="40">
        <v>12</v>
      </c>
      <c r="Q271" s="52">
        <v>0.05</v>
      </c>
      <c r="R271" s="40">
        <v>0</v>
      </c>
      <c r="S271" s="40"/>
      <c r="T271" s="53"/>
      <c r="U271" s="56"/>
      <c r="V271" s="51">
        <f t="shared" si="26"/>
        <v>7.6403249999999998</v>
      </c>
      <c r="W271" s="57">
        <f t="shared" si="27"/>
        <v>0</v>
      </c>
    </row>
    <row r="272" spans="1:23" x14ac:dyDescent="0.2">
      <c r="A272" s="155"/>
      <c r="B272" s="101" t="s">
        <v>305</v>
      </c>
      <c r="C272" s="56">
        <v>1</v>
      </c>
      <c r="D272" s="56">
        <v>1</v>
      </c>
      <c r="E272" s="56">
        <v>30095</v>
      </c>
      <c r="F272" s="56"/>
      <c r="G272" s="56">
        <v>0</v>
      </c>
      <c r="H272" s="56">
        <v>12</v>
      </c>
      <c r="I272" s="56">
        <v>1504.75</v>
      </c>
      <c r="J272" s="56">
        <v>0</v>
      </c>
      <c r="K272" s="56"/>
      <c r="L272" s="56"/>
      <c r="M272" s="56"/>
      <c r="N272" s="40">
        <v>1</v>
      </c>
      <c r="O272" s="63">
        <f>E272+I272+G272</f>
        <v>31599.75</v>
      </c>
      <c r="P272" s="40">
        <v>12</v>
      </c>
      <c r="Q272" s="52">
        <v>0.05</v>
      </c>
      <c r="R272" s="40">
        <v>0</v>
      </c>
      <c r="S272" s="40"/>
      <c r="T272" s="53"/>
      <c r="U272" s="56"/>
      <c r="V272" s="51">
        <f t="shared" si="26"/>
        <v>3.9815685000000003</v>
      </c>
      <c r="W272" s="57">
        <f t="shared" si="27"/>
        <v>0</v>
      </c>
    </row>
    <row r="273" spans="1:23" x14ac:dyDescent="0.2">
      <c r="A273" s="155"/>
      <c r="B273" s="101" t="s">
        <v>306</v>
      </c>
      <c r="C273" s="56">
        <v>1</v>
      </c>
      <c r="D273" s="56">
        <v>1</v>
      </c>
      <c r="E273" s="56">
        <v>28665</v>
      </c>
      <c r="F273" s="56"/>
      <c r="G273" s="56">
        <v>0</v>
      </c>
      <c r="H273" s="56">
        <v>12</v>
      </c>
      <c r="I273" s="56">
        <v>1433.25</v>
      </c>
      <c r="J273" s="56">
        <v>0</v>
      </c>
      <c r="K273" s="56"/>
      <c r="L273" s="56"/>
      <c r="M273" s="56"/>
      <c r="N273" s="40">
        <v>1</v>
      </c>
      <c r="O273" s="63">
        <f>E273+I273+G273</f>
        <v>30098.25</v>
      </c>
      <c r="P273" s="40">
        <v>12</v>
      </c>
      <c r="Q273" s="52">
        <v>0.05</v>
      </c>
      <c r="R273" s="40">
        <v>0</v>
      </c>
      <c r="S273" s="40"/>
      <c r="T273" s="53"/>
      <c r="U273" s="56"/>
      <c r="V273" s="51">
        <f t="shared" si="26"/>
        <v>3.7923794999999996</v>
      </c>
      <c r="W273" s="57">
        <f t="shared" si="27"/>
        <v>0</v>
      </c>
    </row>
    <row r="274" spans="1:23" x14ac:dyDescent="0.2">
      <c r="A274" s="155"/>
      <c r="B274" s="101" t="s">
        <v>307</v>
      </c>
      <c r="C274" s="56">
        <v>1</v>
      </c>
      <c r="D274" s="56">
        <v>1</v>
      </c>
      <c r="E274" s="56">
        <v>50495</v>
      </c>
      <c r="F274" s="56">
        <v>2525</v>
      </c>
      <c r="G274" s="56">
        <v>9505</v>
      </c>
      <c r="H274" s="56">
        <v>12</v>
      </c>
      <c r="I274" s="56">
        <v>2525</v>
      </c>
      <c r="J274" s="56">
        <v>0</v>
      </c>
      <c r="K274" s="56"/>
      <c r="L274" s="56"/>
      <c r="M274" s="56"/>
      <c r="N274" s="40">
        <v>1</v>
      </c>
      <c r="O274" s="63">
        <f>E274+I274+G274+F274</f>
        <v>65050</v>
      </c>
      <c r="P274" s="40">
        <v>12</v>
      </c>
      <c r="Q274" s="52">
        <v>0.05</v>
      </c>
      <c r="R274" s="40">
        <v>0</v>
      </c>
      <c r="S274" s="40"/>
      <c r="T274" s="53"/>
      <c r="U274" s="56"/>
      <c r="V274" s="51">
        <f t="shared" si="26"/>
        <v>8.1963000000000008</v>
      </c>
      <c r="W274" s="57">
        <f t="shared" si="27"/>
        <v>0</v>
      </c>
    </row>
    <row r="275" spans="1:23" x14ac:dyDescent="0.2">
      <c r="A275" s="155"/>
      <c r="B275" s="101" t="s">
        <v>308</v>
      </c>
      <c r="C275" s="56">
        <v>1</v>
      </c>
      <c r="D275" s="56">
        <v>1</v>
      </c>
      <c r="E275" s="56">
        <v>27300</v>
      </c>
      <c r="F275" s="56"/>
      <c r="G275" s="56">
        <v>0</v>
      </c>
      <c r="H275" s="56">
        <v>12</v>
      </c>
      <c r="I275" s="56">
        <v>1365</v>
      </c>
      <c r="J275" s="56">
        <v>0</v>
      </c>
      <c r="K275" s="56"/>
      <c r="L275" s="56"/>
      <c r="M275" s="56"/>
      <c r="N275" s="40">
        <v>1</v>
      </c>
      <c r="O275" s="63">
        <f>E275+I275+G275</f>
        <v>28665</v>
      </c>
      <c r="P275" s="40">
        <v>12</v>
      </c>
      <c r="Q275" s="52">
        <v>0.05</v>
      </c>
      <c r="R275" s="40">
        <v>0</v>
      </c>
      <c r="S275" s="40"/>
      <c r="T275" s="53"/>
      <c r="U275" s="56"/>
      <c r="V275" s="51">
        <f t="shared" si="26"/>
        <v>3.6117900000000001</v>
      </c>
      <c r="W275" s="57">
        <f t="shared" si="27"/>
        <v>0</v>
      </c>
    </row>
    <row r="276" spans="1:23" x14ac:dyDescent="0.2">
      <c r="A276" s="155"/>
      <c r="B276" s="101" t="s">
        <v>309</v>
      </c>
      <c r="C276" s="56">
        <v>1</v>
      </c>
      <c r="D276" s="56">
        <v>1</v>
      </c>
      <c r="E276" s="56">
        <v>33185</v>
      </c>
      <c r="F276" s="56">
        <v>1660</v>
      </c>
      <c r="G276" s="56">
        <v>6815</v>
      </c>
      <c r="H276" s="56">
        <v>12</v>
      </c>
      <c r="I276" s="56">
        <v>1660</v>
      </c>
      <c r="J276" s="56">
        <v>0</v>
      </c>
      <c r="K276" s="56"/>
      <c r="L276" s="56"/>
      <c r="M276" s="56"/>
      <c r="N276" s="40">
        <v>1</v>
      </c>
      <c r="O276" s="63">
        <f>E276+I276+G276+F276</f>
        <v>43320</v>
      </c>
      <c r="P276" s="40">
        <v>12</v>
      </c>
      <c r="Q276" s="52">
        <v>0.05</v>
      </c>
      <c r="R276" s="40">
        <v>0</v>
      </c>
      <c r="S276" s="40"/>
      <c r="T276" s="53"/>
      <c r="U276" s="56"/>
      <c r="V276" s="51">
        <f t="shared" si="26"/>
        <v>5.4583199999999996</v>
      </c>
      <c r="W276" s="57">
        <f t="shared" si="27"/>
        <v>0</v>
      </c>
    </row>
    <row r="277" spans="1:23" x14ac:dyDescent="0.2">
      <c r="A277" s="155"/>
      <c r="B277" s="101" t="s">
        <v>562</v>
      </c>
      <c r="C277" s="56">
        <v>1</v>
      </c>
      <c r="D277" s="56">
        <v>1</v>
      </c>
      <c r="E277" s="56">
        <v>43710</v>
      </c>
      <c r="F277" s="56">
        <v>2186</v>
      </c>
      <c r="G277" s="56">
        <v>11290</v>
      </c>
      <c r="H277" s="56">
        <v>12</v>
      </c>
      <c r="I277" s="56">
        <v>2186</v>
      </c>
      <c r="J277" s="56">
        <v>0</v>
      </c>
      <c r="K277" s="56"/>
      <c r="L277" s="56"/>
      <c r="M277" s="56"/>
      <c r="N277" s="40">
        <v>1</v>
      </c>
      <c r="O277" s="63">
        <f>E277+I277+G277+F277</f>
        <v>59372</v>
      </c>
      <c r="P277" s="40">
        <v>12</v>
      </c>
      <c r="Q277" s="52">
        <v>0.05</v>
      </c>
      <c r="R277" s="40">
        <v>0</v>
      </c>
      <c r="S277" s="40"/>
      <c r="T277" s="53"/>
      <c r="U277" s="56"/>
      <c r="V277" s="51">
        <f t="shared" si="26"/>
        <v>7.4808719999999997</v>
      </c>
      <c r="W277" s="57">
        <f t="shared" si="27"/>
        <v>0</v>
      </c>
    </row>
    <row r="278" spans="1:23" x14ac:dyDescent="0.2">
      <c r="A278" s="155"/>
      <c r="B278" s="101" t="s">
        <v>310</v>
      </c>
      <c r="C278" s="56">
        <v>1</v>
      </c>
      <c r="D278" s="56">
        <v>1</v>
      </c>
      <c r="E278" s="56">
        <v>55125</v>
      </c>
      <c r="F278" s="56"/>
      <c r="G278" s="56">
        <v>0</v>
      </c>
      <c r="H278" s="56">
        <v>12</v>
      </c>
      <c r="I278" s="56">
        <v>2756.25</v>
      </c>
      <c r="J278" s="56">
        <v>0</v>
      </c>
      <c r="K278" s="56"/>
      <c r="L278" s="56"/>
      <c r="M278" s="56"/>
      <c r="N278" s="40">
        <v>1</v>
      </c>
      <c r="O278" s="63">
        <f>E278+I278+G278</f>
        <v>57881.25</v>
      </c>
      <c r="P278" s="40">
        <v>12</v>
      </c>
      <c r="Q278" s="52">
        <v>0.05</v>
      </c>
      <c r="R278" s="40">
        <v>0</v>
      </c>
      <c r="S278" s="40"/>
      <c r="T278" s="53"/>
      <c r="U278" s="56"/>
      <c r="V278" s="51">
        <f t="shared" si="26"/>
        <v>7.2930374999999996</v>
      </c>
      <c r="W278" s="57">
        <f t="shared" si="27"/>
        <v>0</v>
      </c>
    </row>
    <row r="279" spans="1:23" x14ac:dyDescent="0.2">
      <c r="A279" s="155"/>
      <c r="B279" s="101" t="s">
        <v>311</v>
      </c>
      <c r="C279" s="56">
        <v>1</v>
      </c>
      <c r="D279" s="56">
        <v>1</v>
      </c>
      <c r="E279" s="56">
        <v>52500</v>
      </c>
      <c r="F279" s="56"/>
      <c r="G279" s="56">
        <v>0</v>
      </c>
      <c r="H279" s="56">
        <v>12</v>
      </c>
      <c r="I279" s="56">
        <v>2625</v>
      </c>
      <c r="J279" s="56">
        <v>0</v>
      </c>
      <c r="K279" s="56"/>
      <c r="L279" s="56"/>
      <c r="M279" s="56"/>
      <c r="N279" s="40">
        <v>1</v>
      </c>
      <c r="O279" s="63">
        <f>E279+I279+G279</f>
        <v>55125</v>
      </c>
      <c r="P279" s="40">
        <v>12</v>
      </c>
      <c r="Q279" s="52">
        <v>0.05</v>
      </c>
      <c r="R279" s="40">
        <v>0</v>
      </c>
      <c r="S279" s="40"/>
      <c r="T279" s="53"/>
      <c r="U279" s="56"/>
      <c r="V279" s="51">
        <f t="shared" si="26"/>
        <v>6.9457500000000003</v>
      </c>
      <c r="W279" s="57">
        <f t="shared" si="27"/>
        <v>0</v>
      </c>
    </row>
    <row r="280" spans="1:23" x14ac:dyDescent="0.2">
      <c r="A280" s="155"/>
      <c r="B280" s="101" t="s">
        <v>312</v>
      </c>
      <c r="C280" s="56">
        <v>1</v>
      </c>
      <c r="D280" s="56">
        <v>1</v>
      </c>
      <c r="E280" s="56">
        <v>46305</v>
      </c>
      <c r="F280" s="56"/>
      <c r="G280" s="56">
        <v>0</v>
      </c>
      <c r="H280" s="56">
        <v>12</v>
      </c>
      <c r="I280" s="56">
        <v>2315.25</v>
      </c>
      <c r="J280" s="56">
        <v>0</v>
      </c>
      <c r="K280" s="56"/>
      <c r="L280" s="56"/>
      <c r="M280" s="56"/>
      <c r="N280" s="40">
        <v>1</v>
      </c>
      <c r="O280" s="63">
        <f>E280+I280+G280</f>
        <v>48620.25</v>
      </c>
      <c r="P280" s="40">
        <v>12</v>
      </c>
      <c r="Q280" s="52">
        <v>0.05</v>
      </c>
      <c r="R280" s="40">
        <v>0</v>
      </c>
      <c r="S280" s="40"/>
      <c r="T280" s="53"/>
      <c r="U280" s="56"/>
      <c r="V280" s="51">
        <f t="shared" si="26"/>
        <v>6.1261514999999989</v>
      </c>
      <c r="W280" s="57">
        <f t="shared" si="27"/>
        <v>0</v>
      </c>
    </row>
    <row r="281" spans="1:23" x14ac:dyDescent="0.2">
      <c r="A281" s="155"/>
      <c r="B281" s="101" t="s">
        <v>313</v>
      </c>
      <c r="C281" s="56">
        <v>1</v>
      </c>
      <c r="D281" s="56">
        <v>1</v>
      </c>
      <c r="E281" s="56">
        <v>41725</v>
      </c>
      <c r="F281" s="56"/>
      <c r="G281" s="56">
        <v>0</v>
      </c>
      <c r="H281" s="56">
        <v>12</v>
      </c>
      <c r="I281" s="56">
        <v>2086.25</v>
      </c>
      <c r="J281" s="56">
        <v>0</v>
      </c>
      <c r="K281" s="56"/>
      <c r="L281" s="56"/>
      <c r="M281" s="56"/>
      <c r="N281" s="40">
        <v>1</v>
      </c>
      <c r="O281" s="63">
        <f>E281+I281+G281</f>
        <v>43811.25</v>
      </c>
      <c r="P281" s="40">
        <v>12</v>
      </c>
      <c r="Q281" s="52">
        <v>0.05</v>
      </c>
      <c r="R281" s="40">
        <v>0</v>
      </c>
      <c r="S281" s="40"/>
      <c r="T281" s="53"/>
      <c r="U281" s="56"/>
      <c r="V281" s="51">
        <f t="shared" si="26"/>
        <v>5.5202175000000002</v>
      </c>
      <c r="W281" s="57">
        <f t="shared" si="27"/>
        <v>0</v>
      </c>
    </row>
    <row r="282" spans="1:23" x14ac:dyDescent="0.2">
      <c r="A282" s="155"/>
      <c r="B282" s="101" t="s">
        <v>314</v>
      </c>
      <c r="C282" s="56">
        <v>1</v>
      </c>
      <c r="D282" s="56">
        <v>1</v>
      </c>
      <c r="E282" s="56">
        <v>39650</v>
      </c>
      <c r="F282" s="56">
        <v>1982.5</v>
      </c>
      <c r="G282" s="56">
        <v>0</v>
      </c>
      <c r="H282" s="56">
        <v>12</v>
      </c>
      <c r="I282" s="56">
        <v>1982.5</v>
      </c>
      <c r="J282" s="56">
        <v>0</v>
      </c>
      <c r="K282" s="56"/>
      <c r="L282" s="56"/>
      <c r="M282" s="56"/>
      <c r="N282" s="40">
        <v>1</v>
      </c>
      <c r="O282" s="63">
        <f>E282+I282+G282+F282</f>
        <v>43615</v>
      </c>
      <c r="P282" s="40">
        <v>12</v>
      </c>
      <c r="Q282" s="52">
        <v>0.05</v>
      </c>
      <c r="R282" s="40">
        <v>0</v>
      </c>
      <c r="S282" s="40"/>
      <c r="T282" s="53"/>
      <c r="U282" s="56"/>
      <c r="V282" s="51">
        <f t="shared" si="26"/>
        <v>5.4954900000000002</v>
      </c>
      <c r="W282" s="57">
        <f t="shared" si="27"/>
        <v>0</v>
      </c>
    </row>
    <row r="283" spans="1:23" x14ac:dyDescent="0.2">
      <c r="A283" s="154"/>
      <c r="B283" s="101" t="s">
        <v>315</v>
      </c>
      <c r="C283" s="56">
        <v>1</v>
      </c>
      <c r="D283" s="56">
        <v>1</v>
      </c>
      <c r="E283" s="56">
        <v>25000</v>
      </c>
      <c r="F283" s="56"/>
      <c r="G283" s="56">
        <v>0</v>
      </c>
      <c r="H283" s="56">
        <v>12</v>
      </c>
      <c r="I283" s="56">
        <v>0</v>
      </c>
      <c r="J283" s="56">
        <v>0</v>
      </c>
      <c r="K283" s="56"/>
      <c r="L283" s="56"/>
      <c r="M283" s="56"/>
      <c r="N283" s="40">
        <v>1</v>
      </c>
      <c r="O283" s="63">
        <f>E283+I283+G283</f>
        <v>25000</v>
      </c>
      <c r="P283" s="40">
        <v>12</v>
      </c>
      <c r="Q283" s="52">
        <v>0.05</v>
      </c>
      <c r="R283" s="40">
        <v>0</v>
      </c>
      <c r="S283" s="40"/>
      <c r="T283" s="53"/>
      <c r="U283" s="56"/>
      <c r="V283" s="51">
        <f t="shared" si="26"/>
        <v>3.15</v>
      </c>
      <c r="W283" s="57">
        <f t="shared" si="27"/>
        <v>0</v>
      </c>
    </row>
    <row r="284" spans="1:23" x14ac:dyDescent="0.2">
      <c r="A284" s="100" t="s">
        <v>199</v>
      </c>
      <c r="B284" s="100" t="s">
        <v>99</v>
      </c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40"/>
      <c r="O284" s="63">
        <f>E284+I284+G284</f>
        <v>0</v>
      </c>
      <c r="P284" s="40"/>
      <c r="Q284" s="52"/>
      <c r="R284" s="40"/>
      <c r="S284" s="40"/>
      <c r="T284" s="53"/>
      <c r="U284" s="56"/>
      <c r="V284" s="51">
        <f>((N284*(O284+(O284*Q284)+R284))+(S284*5%*O284+T284*10%*O284+U284*15%*O284))*P284</f>
        <v>0</v>
      </c>
      <c r="W284" s="57">
        <f t="shared" si="27"/>
        <v>0</v>
      </c>
    </row>
    <row r="285" spans="1:23" x14ac:dyDescent="0.2">
      <c r="A285" s="153" t="s">
        <v>316</v>
      </c>
      <c r="B285" s="101" t="s">
        <v>317</v>
      </c>
      <c r="C285" s="56">
        <v>2</v>
      </c>
      <c r="D285" s="56">
        <v>2</v>
      </c>
      <c r="E285" s="56">
        <v>28500</v>
      </c>
      <c r="F285" s="56">
        <v>1425</v>
      </c>
      <c r="G285" s="56">
        <v>0</v>
      </c>
      <c r="H285" s="56">
        <v>12</v>
      </c>
      <c r="I285" s="56">
        <v>1425</v>
      </c>
      <c r="J285" s="56">
        <v>0</v>
      </c>
      <c r="K285" s="56"/>
      <c r="L285" s="56"/>
      <c r="M285" s="56"/>
      <c r="N285" s="40">
        <v>2</v>
      </c>
      <c r="O285" s="63">
        <f>E285+I285+G285+F285</f>
        <v>31350</v>
      </c>
      <c r="P285" s="40">
        <v>12</v>
      </c>
      <c r="Q285" s="52">
        <v>0.05</v>
      </c>
      <c r="R285" s="40">
        <v>0</v>
      </c>
      <c r="S285" s="40"/>
      <c r="T285" s="53"/>
      <c r="U285" s="56"/>
      <c r="V285" s="51">
        <f t="shared" ref="V285:V320" si="28">((N285*(O285+(O285*Q285)+R285))+(S285*5%*O285+T285*10%*O285+U285*15%*O285))*P285/100000</f>
        <v>7.9001999999999999</v>
      </c>
      <c r="W285" s="57">
        <f t="shared" si="27"/>
        <v>0</v>
      </c>
    </row>
    <row r="286" spans="1:23" x14ac:dyDescent="0.2">
      <c r="A286" s="155"/>
      <c r="B286" s="101" t="s">
        <v>318</v>
      </c>
      <c r="C286" s="56">
        <v>1</v>
      </c>
      <c r="D286" s="56">
        <v>1</v>
      </c>
      <c r="E286" s="56">
        <v>13540</v>
      </c>
      <c r="F286" s="56">
        <v>677</v>
      </c>
      <c r="G286" s="56">
        <v>0</v>
      </c>
      <c r="H286" s="56">
        <v>12</v>
      </c>
      <c r="I286" s="56">
        <v>677</v>
      </c>
      <c r="J286" s="56">
        <v>0</v>
      </c>
      <c r="K286" s="56"/>
      <c r="L286" s="56"/>
      <c r="M286" s="56"/>
      <c r="N286" s="40">
        <v>1</v>
      </c>
      <c r="O286" s="109">
        <f>E286+I286+G286+F286</f>
        <v>14894</v>
      </c>
      <c r="P286" s="40">
        <v>12</v>
      </c>
      <c r="Q286" s="52">
        <v>0.05</v>
      </c>
      <c r="R286" s="40">
        <v>0</v>
      </c>
      <c r="S286" s="40"/>
      <c r="T286" s="53"/>
      <c r="U286" s="56"/>
      <c r="V286" s="51">
        <f t="shared" si="28"/>
        <v>1.8766440000000002</v>
      </c>
      <c r="W286" s="57">
        <f t="shared" si="27"/>
        <v>0</v>
      </c>
    </row>
    <row r="287" spans="1:23" x14ac:dyDescent="0.2">
      <c r="A287" s="153" t="s">
        <v>319</v>
      </c>
      <c r="B287" s="101" t="s">
        <v>320</v>
      </c>
      <c r="C287" s="56">
        <v>1</v>
      </c>
      <c r="D287" s="56">
        <v>1</v>
      </c>
      <c r="E287" s="56">
        <v>16535</v>
      </c>
      <c r="F287" s="56"/>
      <c r="G287" s="56">
        <v>0</v>
      </c>
      <c r="H287" s="56">
        <v>12</v>
      </c>
      <c r="I287" s="56">
        <v>826.75</v>
      </c>
      <c r="J287" s="56">
        <v>0</v>
      </c>
      <c r="K287" s="56"/>
      <c r="L287" s="56"/>
      <c r="M287" s="56"/>
      <c r="N287" s="40">
        <v>1</v>
      </c>
      <c r="O287" s="63">
        <f>E287+I287+G287</f>
        <v>17361.75</v>
      </c>
      <c r="P287" s="40">
        <v>12</v>
      </c>
      <c r="Q287" s="52">
        <v>0.05</v>
      </c>
      <c r="R287" s="40">
        <v>0</v>
      </c>
      <c r="S287" s="40"/>
      <c r="T287" s="53"/>
      <c r="U287" s="56"/>
      <c r="V287" s="51">
        <f t="shared" si="28"/>
        <v>2.1875805000000001</v>
      </c>
      <c r="W287" s="57">
        <f t="shared" si="27"/>
        <v>0</v>
      </c>
    </row>
    <row r="288" spans="1:23" x14ac:dyDescent="0.2">
      <c r="A288" s="155"/>
      <c r="B288" s="101" t="s">
        <v>321</v>
      </c>
      <c r="C288" s="56">
        <v>1</v>
      </c>
      <c r="D288" s="56">
        <v>1</v>
      </c>
      <c r="E288" s="56">
        <v>30310</v>
      </c>
      <c r="F288" s="56">
        <v>1515.5</v>
      </c>
      <c r="G288" s="56">
        <v>0</v>
      </c>
      <c r="H288" s="56">
        <v>12</v>
      </c>
      <c r="I288" s="56">
        <v>1515.5</v>
      </c>
      <c r="J288" s="56">
        <v>0</v>
      </c>
      <c r="K288" s="56"/>
      <c r="L288" s="56"/>
      <c r="M288" s="56"/>
      <c r="N288" s="40">
        <v>1</v>
      </c>
      <c r="O288" s="63">
        <f>E288+I288+G288+F288</f>
        <v>33341</v>
      </c>
      <c r="P288" s="40">
        <v>12</v>
      </c>
      <c r="Q288" s="52">
        <v>0.05</v>
      </c>
      <c r="R288" s="40">
        <v>0</v>
      </c>
      <c r="S288" s="40"/>
      <c r="T288" s="53"/>
      <c r="U288" s="56"/>
      <c r="V288" s="51">
        <f t="shared" si="28"/>
        <v>4.2009660000000002</v>
      </c>
      <c r="W288" s="57">
        <f t="shared" si="27"/>
        <v>0</v>
      </c>
    </row>
    <row r="289" spans="1:23" x14ac:dyDescent="0.2">
      <c r="A289" s="155"/>
      <c r="B289" s="101" t="s">
        <v>322</v>
      </c>
      <c r="C289" s="56">
        <v>1</v>
      </c>
      <c r="D289" s="56">
        <v>1</v>
      </c>
      <c r="E289" s="56">
        <v>17365</v>
      </c>
      <c r="F289" s="56"/>
      <c r="G289" s="56">
        <v>0</v>
      </c>
      <c r="H289" s="56">
        <v>12</v>
      </c>
      <c r="I289" s="56">
        <v>868.25</v>
      </c>
      <c r="J289" s="56">
        <v>0</v>
      </c>
      <c r="K289" s="56"/>
      <c r="L289" s="56"/>
      <c r="M289" s="56"/>
      <c r="N289" s="40">
        <v>1</v>
      </c>
      <c r="O289" s="63">
        <f>E289+I289+G289</f>
        <v>18233.25</v>
      </c>
      <c r="P289" s="40">
        <v>12</v>
      </c>
      <c r="Q289" s="52">
        <v>0.05</v>
      </c>
      <c r="R289" s="40">
        <v>0</v>
      </c>
      <c r="S289" s="40"/>
      <c r="T289" s="53"/>
      <c r="U289" s="56"/>
      <c r="V289" s="51">
        <f t="shared" si="28"/>
        <v>2.2973895</v>
      </c>
      <c r="W289" s="57">
        <f t="shared" si="27"/>
        <v>0</v>
      </c>
    </row>
    <row r="290" spans="1:23" x14ac:dyDescent="0.2">
      <c r="A290" s="155"/>
      <c r="B290" s="101" t="s">
        <v>323</v>
      </c>
      <c r="C290" s="56">
        <v>1</v>
      </c>
      <c r="D290" s="56">
        <v>1</v>
      </c>
      <c r="E290" s="56">
        <v>27955</v>
      </c>
      <c r="F290" s="56"/>
      <c r="G290" s="56">
        <v>0</v>
      </c>
      <c r="H290" s="56">
        <v>12</v>
      </c>
      <c r="I290" s="56">
        <v>0</v>
      </c>
      <c r="J290" s="56">
        <v>0</v>
      </c>
      <c r="K290" s="56"/>
      <c r="L290" s="56"/>
      <c r="M290" s="56"/>
      <c r="N290" s="40">
        <v>1</v>
      </c>
      <c r="O290" s="63">
        <f>E290+I290+G290</f>
        <v>27955</v>
      </c>
      <c r="P290" s="40">
        <v>12</v>
      </c>
      <c r="Q290" s="52">
        <v>0.05</v>
      </c>
      <c r="R290" s="40">
        <v>0</v>
      </c>
      <c r="S290" s="40"/>
      <c r="T290" s="53"/>
      <c r="U290" s="56"/>
      <c r="V290" s="51">
        <f t="shared" si="28"/>
        <v>3.5223300000000002</v>
      </c>
      <c r="W290" s="57">
        <f t="shared" si="27"/>
        <v>0</v>
      </c>
    </row>
    <row r="291" spans="1:23" x14ac:dyDescent="0.2">
      <c r="A291" s="154"/>
      <c r="B291" s="101" t="s">
        <v>323</v>
      </c>
      <c r="C291" s="56">
        <v>2</v>
      </c>
      <c r="D291" s="56">
        <v>2</v>
      </c>
      <c r="E291" s="56">
        <v>27955</v>
      </c>
      <c r="F291" s="56">
        <v>1397.75</v>
      </c>
      <c r="G291" s="56">
        <v>0</v>
      </c>
      <c r="H291" s="56">
        <v>12</v>
      </c>
      <c r="I291" s="56">
        <v>1397.75</v>
      </c>
      <c r="J291" s="56">
        <v>0</v>
      </c>
      <c r="K291" s="56"/>
      <c r="L291" s="56"/>
      <c r="M291" s="56"/>
      <c r="N291" s="40">
        <v>2</v>
      </c>
      <c r="O291" s="63">
        <f>E291+I291+G291+F291</f>
        <v>30750.5</v>
      </c>
      <c r="P291" s="40">
        <v>12</v>
      </c>
      <c r="Q291" s="52">
        <v>0.05</v>
      </c>
      <c r="R291" s="40">
        <v>0</v>
      </c>
      <c r="S291" s="40"/>
      <c r="T291" s="53"/>
      <c r="U291" s="56"/>
      <c r="V291" s="51">
        <f t="shared" si="28"/>
        <v>7.7491260000000013</v>
      </c>
      <c r="W291" s="57">
        <f t="shared" si="27"/>
        <v>0</v>
      </c>
    </row>
    <row r="292" spans="1:23" x14ac:dyDescent="0.2">
      <c r="A292" s="153" t="s">
        <v>324</v>
      </c>
      <c r="B292" s="101" t="s">
        <v>325</v>
      </c>
      <c r="C292" s="56">
        <v>1</v>
      </c>
      <c r="D292" s="56">
        <v>1</v>
      </c>
      <c r="E292" s="56">
        <v>40110</v>
      </c>
      <c r="F292" s="56">
        <v>2005.5</v>
      </c>
      <c r="G292" s="56">
        <v>0</v>
      </c>
      <c r="H292" s="56">
        <v>12</v>
      </c>
      <c r="I292" s="56">
        <v>2005.5</v>
      </c>
      <c r="J292" s="56">
        <v>0</v>
      </c>
      <c r="K292" s="56"/>
      <c r="L292" s="56"/>
      <c r="M292" s="56"/>
      <c r="N292" s="40">
        <v>1</v>
      </c>
      <c r="O292" s="109">
        <f>E292+I292+G292+F292</f>
        <v>44121</v>
      </c>
      <c r="P292" s="40">
        <v>12</v>
      </c>
      <c r="Q292" s="52">
        <v>0.05</v>
      </c>
      <c r="R292" s="40">
        <v>0</v>
      </c>
      <c r="S292" s="40"/>
      <c r="T292" s="53"/>
      <c r="U292" s="56"/>
      <c r="V292" s="51">
        <f t="shared" si="28"/>
        <v>5.5592460000000008</v>
      </c>
      <c r="W292" s="57">
        <f t="shared" si="27"/>
        <v>0</v>
      </c>
    </row>
    <row r="293" spans="1:23" x14ac:dyDescent="0.2">
      <c r="A293" s="155"/>
      <c r="B293" s="101" t="s">
        <v>326</v>
      </c>
      <c r="C293" s="56">
        <v>1</v>
      </c>
      <c r="D293" s="56">
        <v>1</v>
      </c>
      <c r="E293" s="56">
        <v>38200</v>
      </c>
      <c r="F293" s="56"/>
      <c r="G293" s="56">
        <v>0</v>
      </c>
      <c r="H293" s="56">
        <v>12</v>
      </c>
      <c r="I293" s="56">
        <v>1910</v>
      </c>
      <c r="J293" s="56">
        <v>0</v>
      </c>
      <c r="K293" s="56"/>
      <c r="L293" s="56"/>
      <c r="M293" s="56"/>
      <c r="N293" s="40">
        <v>1</v>
      </c>
      <c r="O293" s="63">
        <f>E293+I293+G293</f>
        <v>40110</v>
      </c>
      <c r="P293" s="40">
        <v>12</v>
      </c>
      <c r="Q293" s="52">
        <v>0.05</v>
      </c>
      <c r="R293" s="40">
        <v>0</v>
      </c>
      <c r="S293" s="40"/>
      <c r="T293" s="53"/>
      <c r="U293" s="56"/>
      <c r="V293" s="51">
        <f t="shared" si="28"/>
        <v>5.0538600000000002</v>
      </c>
      <c r="W293" s="57">
        <f t="shared" si="27"/>
        <v>0</v>
      </c>
    </row>
    <row r="294" spans="1:23" x14ac:dyDescent="0.2">
      <c r="A294" s="155"/>
      <c r="B294" s="101" t="s">
        <v>327</v>
      </c>
      <c r="C294" s="56">
        <v>1</v>
      </c>
      <c r="D294" s="56">
        <v>1</v>
      </c>
      <c r="E294" s="56">
        <v>18460</v>
      </c>
      <c r="F294" s="56"/>
      <c r="G294" s="56">
        <v>0</v>
      </c>
      <c r="H294" s="56">
        <v>12</v>
      </c>
      <c r="I294" s="56">
        <v>923</v>
      </c>
      <c r="J294" s="56">
        <v>0</v>
      </c>
      <c r="K294" s="56"/>
      <c r="L294" s="56"/>
      <c r="M294" s="56"/>
      <c r="N294" s="40">
        <v>1</v>
      </c>
      <c r="O294" s="63">
        <f>E294+I294+G294</f>
        <v>19383</v>
      </c>
      <c r="P294" s="40">
        <v>12</v>
      </c>
      <c r="Q294" s="52">
        <v>0.05</v>
      </c>
      <c r="R294" s="40">
        <v>0</v>
      </c>
      <c r="S294" s="40"/>
      <c r="T294" s="53"/>
      <c r="U294" s="56"/>
      <c r="V294" s="51">
        <f t="shared" si="28"/>
        <v>2.4422580000000003</v>
      </c>
      <c r="W294" s="57">
        <f t="shared" si="27"/>
        <v>0</v>
      </c>
    </row>
    <row r="295" spans="1:23" x14ac:dyDescent="0.2">
      <c r="A295" s="154"/>
      <c r="B295" s="101" t="s">
        <v>328</v>
      </c>
      <c r="C295" s="56">
        <v>1</v>
      </c>
      <c r="D295" s="56">
        <v>1</v>
      </c>
      <c r="E295" s="56">
        <v>50000</v>
      </c>
      <c r="F295" s="56"/>
      <c r="G295" s="56">
        <v>0</v>
      </c>
      <c r="H295" s="56">
        <v>12</v>
      </c>
      <c r="I295" s="56">
        <v>0</v>
      </c>
      <c r="J295" s="56">
        <v>0</v>
      </c>
      <c r="K295" s="56"/>
      <c r="L295" s="56"/>
      <c r="M295" s="56"/>
      <c r="N295" s="40">
        <v>1</v>
      </c>
      <c r="O295" s="63">
        <f>E295+I295+G295</f>
        <v>50000</v>
      </c>
      <c r="P295" s="40">
        <v>12</v>
      </c>
      <c r="Q295" s="52">
        <v>0.05</v>
      </c>
      <c r="R295" s="40">
        <v>0</v>
      </c>
      <c r="S295" s="40"/>
      <c r="T295" s="53"/>
      <c r="U295" s="56"/>
      <c r="V295" s="51">
        <f t="shared" si="28"/>
        <v>6.3</v>
      </c>
      <c r="W295" s="57">
        <f t="shared" si="27"/>
        <v>0</v>
      </c>
    </row>
    <row r="296" spans="1:23" x14ac:dyDescent="0.2">
      <c r="A296" s="153" t="s">
        <v>329</v>
      </c>
      <c r="B296" s="101" t="s">
        <v>330</v>
      </c>
      <c r="C296" s="56">
        <v>1</v>
      </c>
      <c r="D296" s="56">
        <v>1</v>
      </c>
      <c r="E296" s="56">
        <v>24790</v>
      </c>
      <c r="F296" s="56"/>
      <c r="G296" s="56">
        <v>5210</v>
      </c>
      <c r="H296" s="56">
        <v>12</v>
      </c>
      <c r="I296" s="56">
        <v>1240</v>
      </c>
      <c r="J296" s="56">
        <v>0</v>
      </c>
      <c r="K296" s="56"/>
      <c r="L296" s="56"/>
      <c r="M296" s="56"/>
      <c r="N296" s="40">
        <v>1</v>
      </c>
      <c r="O296" s="63">
        <f>E296+I296+G296</f>
        <v>31240</v>
      </c>
      <c r="P296" s="40">
        <v>12</v>
      </c>
      <c r="Q296" s="52">
        <v>0.05</v>
      </c>
      <c r="R296" s="40">
        <v>0</v>
      </c>
      <c r="S296" s="40"/>
      <c r="T296" s="53"/>
      <c r="U296" s="56"/>
      <c r="V296" s="51">
        <f t="shared" si="28"/>
        <v>3.9362400000000002</v>
      </c>
      <c r="W296" s="57">
        <f t="shared" si="27"/>
        <v>0</v>
      </c>
    </row>
    <row r="297" spans="1:23" x14ac:dyDescent="0.2">
      <c r="A297" s="155"/>
      <c r="B297" s="101" t="s">
        <v>331</v>
      </c>
      <c r="C297" s="56">
        <v>2</v>
      </c>
      <c r="D297" s="56">
        <v>2</v>
      </c>
      <c r="E297" s="56">
        <v>19710</v>
      </c>
      <c r="F297" s="56"/>
      <c r="G297" s="56">
        <v>0</v>
      </c>
      <c r="H297" s="56">
        <v>12</v>
      </c>
      <c r="I297" s="56">
        <v>985.5</v>
      </c>
      <c r="J297" s="56">
        <v>0</v>
      </c>
      <c r="K297" s="56"/>
      <c r="L297" s="56"/>
      <c r="M297" s="56"/>
      <c r="N297" s="40">
        <v>2</v>
      </c>
      <c r="O297" s="63">
        <f>E297+I297+G297</f>
        <v>20695.5</v>
      </c>
      <c r="P297" s="40">
        <v>12</v>
      </c>
      <c r="Q297" s="52">
        <v>0.05</v>
      </c>
      <c r="R297" s="40">
        <v>0</v>
      </c>
      <c r="S297" s="40"/>
      <c r="T297" s="53"/>
      <c r="U297" s="56"/>
      <c r="V297" s="51">
        <f t="shared" si="28"/>
        <v>5.2152660000000006</v>
      </c>
      <c r="W297" s="57">
        <f t="shared" si="27"/>
        <v>0</v>
      </c>
    </row>
    <row r="298" spans="1:23" x14ac:dyDescent="0.2">
      <c r="A298" s="154"/>
      <c r="B298" s="101" t="s">
        <v>332</v>
      </c>
      <c r="C298" s="56">
        <v>1</v>
      </c>
      <c r="D298" s="56">
        <v>1</v>
      </c>
      <c r="E298" s="56">
        <v>27955</v>
      </c>
      <c r="F298" s="56">
        <v>1397.75</v>
      </c>
      <c r="G298" s="56">
        <v>0</v>
      </c>
      <c r="H298" s="56">
        <v>12</v>
      </c>
      <c r="I298" s="56">
        <v>1397.75</v>
      </c>
      <c r="J298" s="56">
        <v>0</v>
      </c>
      <c r="K298" s="56"/>
      <c r="L298" s="56"/>
      <c r="M298" s="56"/>
      <c r="N298" s="40">
        <v>1</v>
      </c>
      <c r="O298" s="63">
        <f>E298+I298+G298+F298</f>
        <v>30750.5</v>
      </c>
      <c r="P298" s="40">
        <v>12</v>
      </c>
      <c r="Q298" s="52">
        <v>0.05</v>
      </c>
      <c r="R298" s="40">
        <v>0</v>
      </c>
      <c r="S298" s="40"/>
      <c r="T298" s="53"/>
      <c r="U298" s="56"/>
      <c r="V298" s="51">
        <f t="shared" si="28"/>
        <v>3.8745630000000006</v>
      </c>
      <c r="W298" s="57">
        <f t="shared" si="27"/>
        <v>0</v>
      </c>
    </row>
    <row r="299" spans="1:23" x14ac:dyDescent="0.2">
      <c r="A299" s="190" t="s">
        <v>333</v>
      </c>
      <c r="B299" s="101" t="s">
        <v>334</v>
      </c>
      <c r="C299" s="56">
        <v>1</v>
      </c>
      <c r="D299" s="56">
        <v>1</v>
      </c>
      <c r="E299" s="56">
        <v>28500</v>
      </c>
      <c r="F299" s="56">
        <v>1425</v>
      </c>
      <c r="G299" s="56">
        <v>3500</v>
      </c>
      <c r="H299" s="56">
        <v>12</v>
      </c>
      <c r="I299" s="56">
        <v>1425</v>
      </c>
      <c r="J299" s="56">
        <v>0</v>
      </c>
      <c r="K299" s="56"/>
      <c r="L299" s="56"/>
      <c r="M299" s="56"/>
      <c r="N299" s="40">
        <v>1</v>
      </c>
      <c r="O299" s="63">
        <f>E299+I299+G299+F299</f>
        <v>34850</v>
      </c>
      <c r="P299" s="40">
        <v>12</v>
      </c>
      <c r="Q299" s="52">
        <v>0.05</v>
      </c>
      <c r="R299" s="40">
        <v>0</v>
      </c>
      <c r="S299" s="40"/>
      <c r="T299" s="53"/>
      <c r="U299" s="56"/>
      <c r="V299" s="51">
        <f t="shared" si="28"/>
        <v>4.3910999999999998</v>
      </c>
      <c r="W299" s="57">
        <f t="shared" si="27"/>
        <v>0</v>
      </c>
    </row>
    <row r="300" spans="1:23" x14ac:dyDescent="0.2">
      <c r="A300" s="191"/>
      <c r="B300" s="101" t="s">
        <v>335</v>
      </c>
      <c r="C300" s="56">
        <v>1</v>
      </c>
      <c r="D300" s="56">
        <v>1</v>
      </c>
      <c r="E300" s="56">
        <v>18900</v>
      </c>
      <c r="F300" s="56"/>
      <c r="G300" s="56">
        <v>9100</v>
      </c>
      <c r="H300" s="56">
        <v>12</v>
      </c>
      <c r="I300" s="56">
        <v>945</v>
      </c>
      <c r="J300" s="56">
        <v>0</v>
      </c>
      <c r="K300" s="56"/>
      <c r="L300" s="56"/>
      <c r="M300" s="56"/>
      <c r="N300" s="40">
        <v>1</v>
      </c>
      <c r="O300" s="63">
        <f>E300+I300+G300</f>
        <v>28945</v>
      </c>
      <c r="P300" s="40">
        <v>12</v>
      </c>
      <c r="Q300" s="52">
        <v>0.05</v>
      </c>
      <c r="R300" s="40">
        <v>0</v>
      </c>
      <c r="S300" s="40"/>
      <c r="T300" s="53"/>
      <c r="U300" s="56"/>
      <c r="V300" s="51">
        <f t="shared" si="28"/>
        <v>3.6470699999999998</v>
      </c>
      <c r="W300" s="57">
        <f t="shared" si="27"/>
        <v>0</v>
      </c>
    </row>
    <row r="301" spans="1:23" x14ac:dyDescent="0.2">
      <c r="A301" s="191"/>
      <c r="B301" s="101" t="s">
        <v>336</v>
      </c>
      <c r="C301" s="56">
        <v>1</v>
      </c>
      <c r="D301" s="56">
        <v>1</v>
      </c>
      <c r="E301" s="56">
        <v>18900</v>
      </c>
      <c r="F301" s="56">
        <v>945</v>
      </c>
      <c r="G301" s="56">
        <v>7100</v>
      </c>
      <c r="H301" s="56">
        <v>12</v>
      </c>
      <c r="I301" s="56">
        <v>945</v>
      </c>
      <c r="J301" s="56">
        <v>0</v>
      </c>
      <c r="K301" s="56"/>
      <c r="L301" s="56"/>
      <c r="M301" s="56"/>
      <c r="N301" s="40">
        <v>1</v>
      </c>
      <c r="O301" s="63">
        <f>E301+I301+G301+F301</f>
        <v>27890</v>
      </c>
      <c r="P301" s="40">
        <v>12</v>
      </c>
      <c r="Q301" s="52">
        <v>0.05</v>
      </c>
      <c r="R301" s="40">
        <v>0</v>
      </c>
      <c r="S301" s="40"/>
      <c r="T301" s="53"/>
      <c r="U301" s="56"/>
      <c r="V301" s="51">
        <f t="shared" si="28"/>
        <v>3.5141399999999998</v>
      </c>
      <c r="W301" s="57">
        <f t="shared" ref="W301:W330" si="29">N301-C301</f>
        <v>0</v>
      </c>
    </row>
    <row r="302" spans="1:23" x14ac:dyDescent="0.2">
      <c r="A302" s="191"/>
      <c r="B302" s="101" t="s">
        <v>337</v>
      </c>
      <c r="C302" s="56">
        <v>1</v>
      </c>
      <c r="D302" s="56">
        <v>1</v>
      </c>
      <c r="E302" s="56">
        <v>31220</v>
      </c>
      <c r="F302" s="56">
        <v>1561</v>
      </c>
      <c r="G302" s="56">
        <v>6780</v>
      </c>
      <c r="H302" s="56">
        <v>12</v>
      </c>
      <c r="I302" s="56">
        <v>1561</v>
      </c>
      <c r="J302" s="56">
        <v>0</v>
      </c>
      <c r="K302" s="56"/>
      <c r="L302" s="56"/>
      <c r="M302" s="56"/>
      <c r="N302" s="40">
        <v>1</v>
      </c>
      <c r="O302" s="63">
        <f>E302+I302+G302+F302</f>
        <v>41122</v>
      </c>
      <c r="P302" s="40">
        <v>12</v>
      </c>
      <c r="Q302" s="52">
        <v>0.05</v>
      </c>
      <c r="R302" s="40">
        <v>0</v>
      </c>
      <c r="S302" s="40"/>
      <c r="T302" s="53"/>
      <c r="U302" s="56"/>
      <c r="V302" s="51">
        <f t="shared" si="28"/>
        <v>5.1813719999999996</v>
      </c>
      <c r="W302" s="57">
        <f t="shared" si="29"/>
        <v>0</v>
      </c>
    </row>
    <row r="303" spans="1:23" x14ac:dyDescent="0.2">
      <c r="A303" s="191"/>
      <c r="B303" s="101" t="s">
        <v>338</v>
      </c>
      <c r="C303" s="56">
        <v>1</v>
      </c>
      <c r="D303" s="56">
        <v>1</v>
      </c>
      <c r="E303" s="56">
        <v>24305</v>
      </c>
      <c r="F303" s="56">
        <v>1215.25</v>
      </c>
      <c r="G303" s="56">
        <v>0</v>
      </c>
      <c r="H303" s="56">
        <v>12</v>
      </c>
      <c r="I303" s="56">
        <v>1215.25</v>
      </c>
      <c r="J303" s="56">
        <v>0</v>
      </c>
      <c r="K303" s="56"/>
      <c r="L303" s="56"/>
      <c r="M303" s="56"/>
      <c r="N303" s="40">
        <v>1</v>
      </c>
      <c r="O303" s="63">
        <f>E303+I303+G303+F303</f>
        <v>26735.5</v>
      </c>
      <c r="P303" s="40">
        <v>12</v>
      </c>
      <c r="Q303" s="52">
        <v>0.05</v>
      </c>
      <c r="R303" s="40">
        <v>0</v>
      </c>
      <c r="S303" s="40"/>
      <c r="T303" s="53"/>
      <c r="U303" s="56"/>
      <c r="V303" s="51">
        <f t="shared" si="28"/>
        <v>3.3686730000000003</v>
      </c>
      <c r="W303" s="57">
        <f t="shared" si="29"/>
        <v>0</v>
      </c>
    </row>
    <row r="304" spans="1:23" x14ac:dyDescent="0.2">
      <c r="A304" s="191"/>
      <c r="B304" s="98" t="s">
        <v>336</v>
      </c>
      <c r="C304" s="56">
        <v>1</v>
      </c>
      <c r="D304" s="56">
        <v>1</v>
      </c>
      <c r="E304" s="56">
        <v>26000</v>
      </c>
      <c r="F304" s="56"/>
      <c r="G304" s="56">
        <v>0</v>
      </c>
      <c r="H304" s="56">
        <v>12</v>
      </c>
      <c r="I304" s="56">
        <v>0</v>
      </c>
      <c r="J304" s="56">
        <v>0</v>
      </c>
      <c r="K304" s="56"/>
      <c r="L304" s="56"/>
      <c r="M304" s="56"/>
      <c r="N304" s="40">
        <v>1</v>
      </c>
      <c r="O304" s="63">
        <f>E304+I304+G304</f>
        <v>26000</v>
      </c>
      <c r="P304" s="40">
        <v>12</v>
      </c>
      <c r="Q304" s="52">
        <v>0.05</v>
      </c>
      <c r="R304" s="40">
        <v>0</v>
      </c>
      <c r="S304" s="40"/>
      <c r="T304" s="53"/>
      <c r="U304" s="56"/>
      <c r="V304" s="51">
        <f t="shared" si="28"/>
        <v>3.2759999999999998</v>
      </c>
      <c r="W304" s="57">
        <f t="shared" si="29"/>
        <v>0</v>
      </c>
    </row>
    <row r="305" spans="1:24" x14ac:dyDescent="0.2">
      <c r="A305" s="192"/>
      <c r="B305" s="98" t="s">
        <v>336</v>
      </c>
      <c r="C305" s="56">
        <v>1</v>
      </c>
      <c r="D305" s="56">
        <v>0</v>
      </c>
      <c r="E305" s="56">
        <v>26000</v>
      </c>
      <c r="F305" s="56"/>
      <c r="G305" s="56">
        <v>0</v>
      </c>
      <c r="H305" s="56">
        <v>12</v>
      </c>
      <c r="I305" s="56">
        <v>0</v>
      </c>
      <c r="J305" s="56">
        <v>0</v>
      </c>
      <c r="K305" s="56"/>
      <c r="L305" s="56"/>
      <c r="M305" s="56"/>
      <c r="N305" s="40">
        <v>1</v>
      </c>
      <c r="O305" s="63">
        <f>E305+I305+G305</f>
        <v>26000</v>
      </c>
      <c r="P305" s="40">
        <v>12</v>
      </c>
      <c r="Q305" s="52">
        <v>0</v>
      </c>
      <c r="R305" s="40">
        <v>0</v>
      </c>
      <c r="S305" s="40"/>
      <c r="T305" s="53"/>
      <c r="U305" s="56"/>
      <c r="V305" s="51">
        <f t="shared" si="28"/>
        <v>3.12</v>
      </c>
      <c r="W305" s="57">
        <f t="shared" si="29"/>
        <v>0</v>
      </c>
    </row>
    <row r="306" spans="1:24" x14ac:dyDescent="0.2">
      <c r="A306" s="153" t="s">
        <v>339</v>
      </c>
      <c r="B306" s="101" t="s">
        <v>340</v>
      </c>
      <c r="C306" s="56">
        <v>6</v>
      </c>
      <c r="D306" s="56">
        <v>6</v>
      </c>
      <c r="E306" s="56">
        <v>24305</v>
      </c>
      <c r="F306" s="56">
        <v>1215.25</v>
      </c>
      <c r="G306" s="56">
        <v>0</v>
      </c>
      <c r="H306" s="56">
        <v>12</v>
      </c>
      <c r="I306" s="56">
        <v>1215.25</v>
      </c>
      <c r="J306" s="56">
        <v>0</v>
      </c>
      <c r="K306" s="56"/>
      <c r="L306" s="56"/>
      <c r="M306" s="56"/>
      <c r="N306" s="40">
        <v>6</v>
      </c>
      <c r="O306" s="63">
        <f>E306+I306+G306+F306</f>
        <v>26735.5</v>
      </c>
      <c r="P306" s="40">
        <v>12</v>
      </c>
      <c r="Q306" s="52">
        <v>0.05</v>
      </c>
      <c r="R306" s="40">
        <v>0</v>
      </c>
      <c r="S306" s="40"/>
      <c r="T306" s="53"/>
      <c r="U306" s="56"/>
      <c r="V306" s="51">
        <f t="shared" si="28"/>
        <v>20.212038000000003</v>
      </c>
      <c r="W306" s="57">
        <f t="shared" si="29"/>
        <v>0</v>
      </c>
    </row>
    <row r="307" spans="1:24" x14ac:dyDescent="0.2">
      <c r="A307" s="155"/>
      <c r="B307" s="101" t="s">
        <v>341</v>
      </c>
      <c r="C307" s="56">
        <v>2</v>
      </c>
      <c r="D307" s="56">
        <v>2</v>
      </c>
      <c r="E307" s="56">
        <v>16000</v>
      </c>
      <c r="F307" s="56"/>
      <c r="G307" s="56">
        <v>0</v>
      </c>
      <c r="H307" s="56">
        <v>12</v>
      </c>
      <c r="I307" s="56">
        <v>800</v>
      </c>
      <c r="J307" s="56">
        <v>0</v>
      </c>
      <c r="K307" s="56"/>
      <c r="L307" s="56"/>
      <c r="M307" s="56"/>
      <c r="N307" s="40">
        <v>2</v>
      </c>
      <c r="O307" s="63">
        <f t="shared" ref="O307:O315" si="30">E307+I307+G307</f>
        <v>16800</v>
      </c>
      <c r="P307" s="40">
        <v>12</v>
      </c>
      <c r="Q307" s="52">
        <v>0.05</v>
      </c>
      <c r="R307" s="40">
        <v>0</v>
      </c>
      <c r="S307" s="40"/>
      <c r="T307" s="53"/>
      <c r="U307" s="56"/>
      <c r="V307" s="51">
        <f t="shared" si="28"/>
        <v>4.2336</v>
      </c>
      <c r="W307" s="57">
        <f t="shared" si="29"/>
        <v>0</v>
      </c>
    </row>
    <row r="308" spans="1:24" x14ac:dyDescent="0.2">
      <c r="A308" s="153" t="s">
        <v>342</v>
      </c>
      <c r="B308" s="99" t="s">
        <v>343</v>
      </c>
      <c r="C308" s="56">
        <v>1</v>
      </c>
      <c r="D308" s="56">
        <v>1</v>
      </c>
      <c r="E308" s="56">
        <v>17488</v>
      </c>
      <c r="F308" s="56"/>
      <c r="G308" s="56">
        <v>0</v>
      </c>
      <c r="H308" s="56">
        <v>12</v>
      </c>
      <c r="I308" s="56">
        <v>874.4</v>
      </c>
      <c r="J308" s="56">
        <v>0</v>
      </c>
      <c r="K308" s="56"/>
      <c r="L308" s="56"/>
      <c r="M308" s="56"/>
      <c r="N308" s="40">
        <v>1</v>
      </c>
      <c r="O308" s="63">
        <f t="shared" si="30"/>
        <v>18362.400000000001</v>
      </c>
      <c r="P308" s="40">
        <v>12</v>
      </c>
      <c r="Q308" s="52">
        <v>0.05</v>
      </c>
      <c r="R308" s="40">
        <v>0</v>
      </c>
      <c r="S308" s="40"/>
      <c r="T308" s="53"/>
      <c r="U308" s="56"/>
      <c r="V308" s="51">
        <f t="shared" si="28"/>
        <v>2.3136624000000001</v>
      </c>
      <c r="W308" s="57">
        <f t="shared" si="29"/>
        <v>0</v>
      </c>
    </row>
    <row r="309" spans="1:24" x14ac:dyDescent="0.2">
      <c r="A309" s="155"/>
      <c r="B309" s="99" t="s">
        <v>344</v>
      </c>
      <c r="C309" s="56">
        <v>2</v>
      </c>
      <c r="D309" s="56">
        <v>2</v>
      </c>
      <c r="E309" s="56">
        <v>16693</v>
      </c>
      <c r="F309" s="56"/>
      <c r="G309" s="56">
        <v>0</v>
      </c>
      <c r="H309" s="56">
        <v>12</v>
      </c>
      <c r="I309" s="56">
        <v>834.65</v>
      </c>
      <c r="J309" s="56">
        <v>0</v>
      </c>
      <c r="K309" s="56"/>
      <c r="L309" s="56"/>
      <c r="M309" s="56"/>
      <c r="N309" s="40">
        <v>2</v>
      </c>
      <c r="O309" s="63">
        <f t="shared" si="30"/>
        <v>17527.650000000001</v>
      </c>
      <c r="P309" s="40">
        <v>12</v>
      </c>
      <c r="Q309" s="52">
        <v>0.05</v>
      </c>
      <c r="R309" s="40">
        <v>0</v>
      </c>
      <c r="S309" s="40"/>
      <c r="T309" s="53"/>
      <c r="U309" s="56"/>
      <c r="V309" s="51">
        <f t="shared" si="28"/>
        <v>4.4169678000000001</v>
      </c>
      <c r="W309" s="57">
        <f t="shared" si="29"/>
        <v>0</v>
      </c>
    </row>
    <row r="310" spans="1:24" x14ac:dyDescent="0.2">
      <c r="A310" s="155"/>
      <c r="B310" s="99" t="s">
        <v>345</v>
      </c>
      <c r="C310" s="56">
        <v>1</v>
      </c>
      <c r="D310" s="56">
        <v>1</v>
      </c>
      <c r="E310" s="56">
        <v>15923</v>
      </c>
      <c r="F310" s="56"/>
      <c r="G310" s="56">
        <v>0</v>
      </c>
      <c r="H310" s="56">
        <v>12</v>
      </c>
      <c r="I310" s="56">
        <v>796.15</v>
      </c>
      <c r="J310" s="56">
        <v>0</v>
      </c>
      <c r="K310" s="56"/>
      <c r="L310" s="56"/>
      <c r="M310" s="56"/>
      <c r="N310" s="40">
        <v>1</v>
      </c>
      <c r="O310" s="63">
        <f t="shared" si="30"/>
        <v>16719.150000000001</v>
      </c>
      <c r="P310" s="40">
        <v>12</v>
      </c>
      <c r="Q310" s="52">
        <v>0.05</v>
      </c>
      <c r="R310" s="40">
        <v>0</v>
      </c>
      <c r="S310" s="40"/>
      <c r="T310" s="53"/>
      <c r="U310" s="56"/>
      <c r="V310" s="51">
        <f t="shared" si="28"/>
        <v>2.1066129000000005</v>
      </c>
      <c r="W310" s="57">
        <f t="shared" si="29"/>
        <v>0</v>
      </c>
    </row>
    <row r="311" spans="1:24" x14ac:dyDescent="0.2">
      <c r="A311" s="155"/>
      <c r="B311" s="99" t="s">
        <v>346</v>
      </c>
      <c r="C311" s="56">
        <v>3</v>
      </c>
      <c r="D311" s="56">
        <v>3</v>
      </c>
      <c r="E311" s="56">
        <v>19510</v>
      </c>
      <c r="F311" s="56"/>
      <c r="G311" s="56">
        <v>0</v>
      </c>
      <c r="H311" s="56">
        <v>12</v>
      </c>
      <c r="I311" s="56">
        <v>975.5</v>
      </c>
      <c r="J311" s="56">
        <v>0</v>
      </c>
      <c r="K311" s="56"/>
      <c r="L311" s="56"/>
      <c r="M311" s="56"/>
      <c r="N311" s="40">
        <v>3</v>
      </c>
      <c r="O311" s="63">
        <f t="shared" si="30"/>
        <v>20485.5</v>
      </c>
      <c r="P311" s="40">
        <v>12</v>
      </c>
      <c r="Q311" s="52">
        <v>0.05</v>
      </c>
      <c r="R311" s="40">
        <v>0</v>
      </c>
      <c r="S311" s="40"/>
      <c r="T311" s="53"/>
      <c r="U311" s="56"/>
      <c r="V311" s="51">
        <f t="shared" si="28"/>
        <v>7.743519</v>
      </c>
      <c r="W311" s="57">
        <f t="shared" si="29"/>
        <v>0</v>
      </c>
    </row>
    <row r="312" spans="1:24" x14ac:dyDescent="0.2">
      <c r="A312" s="155"/>
      <c r="B312" s="99" t="s">
        <v>346</v>
      </c>
      <c r="C312" s="56">
        <v>1</v>
      </c>
      <c r="D312" s="56">
        <v>1</v>
      </c>
      <c r="E312" s="56">
        <v>16205</v>
      </c>
      <c r="F312" s="56"/>
      <c r="G312" s="56">
        <v>0</v>
      </c>
      <c r="H312" s="56">
        <v>12</v>
      </c>
      <c r="I312" s="56">
        <v>810.25</v>
      </c>
      <c r="J312" s="56">
        <v>0</v>
      </c>
      <c r="K312" s="56"/>
      <c r="L312" s="56"/>
      <c r="M312" s="56"/>
      <c r="N312" s="40">
        <v>1</v>
      </c>
      <c r="O312" s="63">
        <f t="shared" si="30"/>
        <v>17015.25</v>
      </c>
      <c r="P312" s="40">
        <v>12</v>
      </c>
      <c r="Q312" s="52">
        <v>0.05</v>
      </c>
      <c r="R312" s="40">
        <v>0</v>
      </c>
      <c r="S312" s="40"/>
      <c r="T312" s="53"/>
      <c r="U312" s="56"/>
      <c r="V312" s="51">
        <f t="shared" si="28"/>
        <v>2.1439215000000003</v>
      </c>
      <c r="W312" s="57">
        <f t="shared" si="29"/>
        <v>0</v>
      </c>
    </row>
    <row r="313" spans="1:24" x14ac:dyDescent="0.2">
      <c r="A313" s="155"/>
      <c r="B313" s="99" t="s">
        <v>345</v>
      </c>
      <c r="C313" s="56">
        <v>1</v>
      </c>
      <c r="D313" s="56">
        <v>1</v>
      </c>
      <c r="E313" s="56">
        <v>10000</v>
      </c>
      <c r="F313" s="56"/>
      <c r="G313" s="56">
        <v>0</v>
      </c>
      <c r="H313" s="56">
        <v>12</v>
      </c>
      <c r="I313" s="56">
        <v>0</v>
      </c>
      <c r="J313" s="56">
        <v>0</v>
      </c>
      <c r="K313" s="56"/>
      <c r="L313" s="56"/>
      <c r="M313" s="56"/>
      <c r="N313" s="40">
        <v>1</v>
      </c>
      <c r="O313" s="63">
        <f t="shared" si="30"/>
        <v>10000</v>
      </c>
      <c r="P313" s="40">
        <v>12</v>
      </c>
      <c r="Q313" s="52">
        <v>0.05</v>
      </c>
      <c r="R313" s="40">
        <v>0</v>
      </c>
      <c r="S313" s="40"/>
      <c r="T313" s="53"/>
      <c r="U313" s="56"/>
      <c r="V313" s="51">
        <f t="shared" si="28"/>
        <v>1.26</v>
      </c>
      <c r="W313" s="57">
        <f t="shared" si="29"/>
        <v>0</v>
      </c>
    </row>
    <row r="314" spans="1:24" x14ac:dyDescent="0.2">
      <c r="A314" s="155"/>
      <c r="B314" s="99" t="s">
        <v>347</v>
      </c>
      <c r="C314" s="56">
        <v>1</v>
      </c>
      <c r="D314" s="56">
        <v>1</v>
      </c>
      <c r="E314" s="56">
        <v>15400</v>
      </c>
      <c r="F314" s="56"/>
      <c r="G314" s="56">
        <v>0</v>
      </c>
      <c r="H314" s="56">
        <v>12</v>
      </c>
      <c r="I314" s="56">
        <v>770</v>
      </c>
      <c r="J314" s="56">
        <v>0</v>
      </c>
      <c r="K314" s="56"/>
      <c r="L314" s="56"/>
      <c r="M314" s="56"/>
      <c r="N314" s="40">
        <v>1</v>
      </c>
      <c r="O314" s="63">
        <f t="shared" si="30"/>
        <v>16170</v>
      </c>
      <c r="P314" s="40">
        <v>12</v>
      </c>
      <c r="Q314" s="52">
        <v>0.05</v>
      </c>
      <c r="R314" s="40">
        <v>0</v>
      </c>
      <c r="S314" s="40"/>
      <c r="T314" s="53"/>
      <c r="U314" s="56"/>
      <c r="V314" s="51">
        <f t="shared" si="28"/>
        <v>2.03742</v>
      </c>
      <c r="W314" s="57">
        <f t="shared" si="29"/>
        <v>0</v>
      </c>
    </row>
    <row r="315" spans="1:24" x14ac:dyDescent="0.2">
      <c r="A315" s="155"/>
      <c r="B315" s="99" t="s">
        <v>348</v>
      </c>
      <c r="C315" s="56">
        <v>1</v>
      </c>
      <c r="D315" s="56">
        <v>1</v>
      </c>
      <c r="E315" s="56">
        <v>13210</v>
      </c>
      <c r="F315" s="56"/>
      <c r="G315" s="56">
        <v>0</v>
      </c>
      <c r="H315" s="56">
        <v>12</v>
      </c>
      <c r="I315" s="56">
        <v>660.5</v>
      </c>
      <c r="J315" s="56">
        <v>0</v>
      </c>
      <c r="K315" s="56"/>
      <c r="L315" s="56"/>
      <c r="M315" s="56"/>
      <c r="N315" s="40">
        <v>1</v>
      </c>
      <c r="O315" s="63">
        <f t="shared" si="30"/>
        <v>13870.5</v>
      </c>
      <c r="P315" s="40">
        <v>12</v>
      </c>
      <c r="Q315" s="52">
        <v>0.05</v>
      </c>
      <c r="R315" s="40">
        <v>0</v>
      </c>
      <c r="S315" s="40"/>
      <c r="T315" s="53"/>
      <c r="U315" s="56"/>
      <c r="V315" s="51">
        <f t="shared" si="28"/>
        <v>1.7476829999999999</v>
      </c>
      <c r="W315" s="57">
        <f t="shared" si="29"/>
        <v>0</v>
      </c>
    </row>
    <row r="316" spans="1:24" ht="30" x14ac:dyDescent="0.2">
      <c r="A316" s="155"/>
      <c r="B316" s="99" t="s">
        <v>349</v>
      </c>
      <c r="C316" s="56">
        <v>1</v>
      </c>
      <c r="D316" s="56">
        <v>1</v>
      </c>
      <c r="E316" s="56">
        <v>169000</v>
      </c>
      <c r="F316" s="56"/>
      <c r="G316" s="56">
        <v>0</v>
      </c>
      <c r="H316" s="56">
        <v>12</v>
      </c>
      <c r="I316" s="56">
        <v>8450</v>
      </c>
      <c r="J316" s="56">
        <v>0</v>
      </c>
      <c r="K316" s="56"/>
      <c r="L316" s="56"/>
      <c r="M316" s="56"/>
      <c r="N316" s="40">
        <v>1</v>
      </c>
      <c r="O316" s="63">
        <v>210000</v>
      </c>
      <c r="P316" s="40">
        <v>12</v>
      </c>
      <c r="Q316" s="52">
        <v>0</v>
      </c>
      <c r="R316" s="40">
        <v>0</v>
      </c>
      <c r="S316" s="40"/>
      <c r="T316" s="53"/>
      <c r="U316" s="56"/>
      <c r="V316" s="51">
        <f t="shared" si="28"/>
        <v>25.2</v>
      </c>
      <c r="W316" s="57">
        <f t="shared" si="29"/>
        <v>0</v>
      </c>
    </row>
    <row r="317" spans="1:24" x14ac:dyDescent="0.2">
      <c r="A317" s="154"/>
      <c r="B317" s="99" t="s">
        <v>281</v>
      </c>
      <c r="C317" s="56">
        <v>1</v>
      </c>
      <c r="D317" s="56">
        <v>1</v>
      </c>
      <c r="E317" s="56">
        <v>16000</v>
      </c>
      <c r="F317" s="56"/>
      <c r="G317" s="56">
        <v>0</v>
      </c>
      <c r="H317" s="56">
        <v>12</v>
      </c>
      <c r="I317" s="56">
        <v>0</v>
      </c>
      <c r="J317" s="56">
        <v>0</v>
      </c>
      <c r="K317" s="56"/>
      <c r="L317" s="56"/>
      <c r="M317" s="56"/>
      <c r="N317" s="40">
        <v>1</v>
      </c>
      <c r="O317" s="63">
        <f>E317+I317+G317</f>
        <v>16000</v>
      </c>
      <c r="P317" s="40">
        <v>12</v>
      </c>
      <c r="Q317" s="52">
        <v>0.05</v>
      </c>
      <c r="R317" s="40">
        <v>0</v>
      </c>
      <c r="S317" s="40"/>
      <c r="T317" s="53"/>
      <c r="U317" s="56"/>
      <c r="V317" s="51">
        <f t="shared" si="28"/>
        <v>2.016</v>
      </c>
      <c r="W317" s="57">
        <f t="shared" si="29"/>
        <v>0</v>
      </c>
    </row>
    <row r="318" spans="1:24" x14ac:dyDescent="0.2">
      <c r="A318" s="104" t="s">
        <v>350</v>
      </c>
      <c r="B318" s="101" t="s">
        <v>283</v>
      </c>
      <c r="C318" s="56">
        <v>1</v>
      </c>
      <c r="D318" s="56">
        <v>1</v>
      </c>
      <c r="E318" s="56">
        <v>161950</v>
      </c>
      <c r="F318" s="56"/>
      <c r="G318" s="56">
        <v>0</v>
      </c>
      <c r="H318" s="56">
        <v>12</v>
      </c>
      <c r="I318" s="56">
        <v>8097.5</v>
      </c>
      <c r="J318" s="56">
        <v>0</v>
      </c>
      <c r="K318" s="56"/>
      <c r="L318" s="56"/>
      <c r="M318" s="56"/>
      <c r="N318" s="40">
        <v>1</v>
      </c>
      <c r="O318" s="63">
        <f>E318+I318+G318</f>
        <v>170047.5</v>
      </c>
      <c r="P318" s="40">
        <v>12</v>
      </c>
      <c r="Q318" s="52">
        <v>0.05</v>
      </c>
      <c r="R318" s="40">
        <v>0</v>
      </c>
      <c r="S318" s="40"/>
      <c r="T318" s="53"/>
      <c r="U318" s="56"/>
      <c r="V318" s="51">
        <f t="shared" si="28"/>
        <v>21.425985000000001</v>
      </c>
      <c r="W318" s="57">
        <f t="shared" si="29"/>
        <v>0</v>
      </c>
    </row>
    <row r="319" spans="1:24" x14ac:dyDescent="0.2">
      <c r="A319" s="153" t="s">
        <v>351</v>
      </c>
      <c r="B319" s="101" t="s">
        <v>293</v>
      </c>
      <c r="C319" s="56">
        <v>1</v>
      </c>
      <c r="D319" s="56">
        <v>1</v>
      </c>
      <c r="E319" s="56">
        <v>34650</v>
      </c>
      <c r="F319" s="56">
        <v>1732.5</v>
      </c>
      <c r="G319" s="56">
        <v>0</v>
      </c>
      <c r="H319" s="56">
        <v>12</v>
      </c>
      <c r="I319" s="56">
        <v>1732.5</v>
      </c>
      <c r="J319" s="56">
        <v>0</v>
      </c>
      <c r="K319" s="56"/>
      <c r="L319" s="56"/>
      <c r="M319" s="56"/>
      <c r="N319" s="40">
        <v>1</v>
      </c>
      <c r="O319" s="63">
        <f>E319+I319+G319+F319</f>
        <v>38115</v>
      </c>
      <c r="P319" s="40">
        <v>12</v>
      </c>
      <c r="Q319" s="52">
        <v>0.05</v>
      </c>
      <c r="R319" s="40">
        <v>0</v>
      </c>
      <c r="S319" s="40"/>
      <c r="T319" s="53"/>
      <c r="U319" s="56"/>
      <c r="V319" s="51">
        <f t="shared" si="28"/>
        <v>4.8024899999999997</v>
      </c>
      <c r="W319" s="57">
        <f t="shared" si="29"/>
        <v>0</v>
      </c>
    </row>
    <row r="320" spans="1:24" ht="32" x14ac:dyDescent="0.2">
      <c r="A320" s="154"/>
      <c r="B320" s="101" t="s">
        <v>477</v>
      </c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63">
        <v>1</v>
      </c>
      <c r="O320" s="63">
        <v>40000</v>
      </c>
      <c r="P320" s="63">
        <v>1</v>
      </c>
      <c r="Q320" s="52">
        <v>0</v>
      </c>
      <c r="R320" s="63">
        <v>0</v>
      </c>
      <c r="S320" s="63"/>
      <c r="T320" s="53"/>
      <c r="U320" s="56"/>
      <c r="V320" s="51">
        <f t="shared" si="28"/>
        <v>0.4</v>
      </c>
      <c r="W320" s="57">
        <f t="shared" si="29"/>
        <v>1</v>
      </c>
      <c r="X320" s="78" t="s">
        <v>478</v>
      </c>
    </row>
    <row r="321" spans="1:23" x14ac:dyDescent="0.2">
      <c r="A321" s="100" t="s">
        <v>199</v>
      </c>
      <c r="B321" s="100" t="s">
        <v>99</v>
      </c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40"/>
      <c r="O321" s="63">
        <f>E321+I321+G321</f>
        <v>0</v>
      </c>
      <c r="P321" s="40"/>
      <c r="Q321" s="52"/>
      <c r="R321" s="40"/>
      <c r="S321" s="40"/>
      <c r="T321" s="53"/>
      <c r="U321" s="56"/>
      <c r="V321" s="51">
        <f>((N321*(O321+(O321*Q321)+R321))+(S321*5%*O321+T321*10%*O321+U321*15%*O321))*P321</f>
        <v>0</v>
      </c>
      <c r="W321" s="57">
        <f t="shared" si="29"/>
        <v>0</v>
      </c>
    </row>
    <row r="322" spans="1:23" x14ac:dyDescent="0.2">
      <c r="A322" s="153" t="s">
        <v>352</v>
      </c>
      <c r="B322" s="101" t="s">
        <v>480</v>
      </c>
      <c r="C322" s="56">
        <v>1</v>
      </c>
      <c r="D322" s="56">
        <v>1</v>
      </c>
      <c r="E322" s="56">
        <v>34650</v>
      </c>
      <c r="F322" s="56">
        <v>1732.5</v>
      </c>
      <c r="G322" s="56"/>
      <c r="H322" s="56">
        <v>12</v>
      </c>
      <c r="I322" s="56">
        <v>1732.5</v>
      </c>
      <c r="J322" s="56"/>
      <c r="K322" s="56"/>
      <c r="L322" s="56"/>
      <c r="M322" s="56"/>
      <c r="N322" s="40">
        <v>1</v>
      </c>
      <c r="O322" s="63">
        <f>E322+I322+G322+F322</f>
        <v>38115</v>
      </c>
      <c r="P322" s="40">
        <v>12</v>
      </c>
      <c r="Q322" s="52">
        <v>0.05</v>
      </c>
      <c r="R322" s="40">
        <v>0</v>
      </c>
      <c r="S322" s="40"/>
      <c r="T322" s="53"/>
      <c r="U322" s="56"/>
      <c r="V322" s="51">
        <f t="shared" ref="V322:V353" si="31">((N322*(O322+(O322*Q322)+R322))+(S322*5%*O322+T322*10%*O322+U322*15%*O322))*P322/100000</f>
        <v>4.8024899999999997</v>
      </c>
      <c r="W322" s="57">
        <f t="shared" si="29"/>
        <v>0</v>
      </c>
    </row>
    <row r="323" spans="1:23" x14ac:dyDescent="0.2">
      <c r="A323" s="155"/>
      <c r="B323" s="101" t="s">
        <v>481</v>
      </c>
      <c r="C323" s="56">
        <v>1</v>
      </c>
      <c r="D323" s="56">
        <v>1</v>
      </c>
      <c r="E323" s="56">
        <v>44100</v>
      </c>
      <c r="F323" s="56"/>
      <c r="G323" s="56"/>
      <c r="H323" s="56">
        <v>12</v>
      </c>
      <c r="I323" s="56"/>
      <c r="J323" s="56"/>
      <c r="K323" s="56"/>
      <c r="L323" s="56"/>
      <c r="M323" s="56"/>
      <c r="N323" s="40">
        <v>1</v>
      </c>
      <c r="O323" s="63">
        <v>40000</v>
      </c>
      <c r="P323" s="40">
        <v>12</v>
      </c>
      <c r="Q323" s="52">
        <v>0.05</v>
      </c>
      <c r="R323" s="40">
        <v>0</v>
      </c>
      <c r="S323" s="40"/>
      <c r="T323" s="53"/>
      <c r="U323" s="56"/>
      <c r="V323" s="51">
        <f t="shared" si="31"/>
        <v>5.04</v>
      </c>
      <c r="W323" s="57">
        <f t="shared" si="29"/>
        <v>0</v>
      </c>
    </row>
    <row r="324" spans="1:23" x14ac:dyDescent="0.2">
      <c r="A324" s="155"/>
      <c r="B324" s="101" t="s">
        <v>482</v>
      </c>
      <c r="C324" s="56">
        <v>1</v>
      </c>
      <c r="D324" s="56">
        <v>1</v>
      </c>
      <c r="E324" s="56">
        <v>57882</v>
      </c>
      <c r="F324" s="56"/>
      <c r="G324" s="56"/>
      <c r="H324" s="56">
        <v>12</v>
      </c>
      <c r="I324" s="56">
        <v>2894.1</v>
      </c>
      <c r="J324" s="56"/>
      <c r="K324" s="56"/>
      <c r="L324" s="56"/>
      <c r="M324" s="56"/>
      <c r="N324" s="40">
        <v>1</v>
      </c>
      <c r="O324" s="63">
        <v>48000</v>
      </c>
      <c r="P324" s="40">
        <v>12</v>
      </c>
      <c r="Q324" s="52">
        <v>0.05</v>
      </c>
      <c r="R324" s="40">
        <v>0</v>
      </c>
      <c r="S324" s="40"/>
      <c r="T324" s="53"/>
      <c r="U324" s="56"/>
      <c r="V324" s="51">
        <f t="shared" si="31"/>
        <v>6.048</v>
      </c>
      <c r="W324" s="57">
        <f t="shared" si="29"/>
        <v>0</v>
      </c>
    </row>
    <row r="325" spans="1:23" x14ac:dyDescent="0.2">
      <c r="A325" s="155"/>
      <c r="B325" s="101" t="s">
        <v>483</v>
      </c>
      <c r="C325" s="56">
        <v>1</v>
      </c>
      <c r="D325" s="56">
        <v>1</v>
      </c>
      <c r="E325" s="56">
        <v>40517</v>
      </c>
      <c r="F325" s="56">
        <v>2025.85</v>
      </c>
      <c r="G325" s="56"/>
      <c r="H325" s="56">
        <v>12</v>
      </c>
      <c r="I325" s="56">
        <v>2025.85</v>
      </c>
      <c r="J325" s="56"/>
      <c r="K325" s="56"/>
      <c r="L325" s="56"/>
      <c r="M325" s="56"/>
      <c r="N325" s="40">
        <v>1</v>
      </c>
      <c r="O325" s="63">
        <f>E325+I325+G325+F325</f>
        <v>44568.7</v>
      </c>
      <c r="P325" s="40">
        <v>12</v>
      </c>
      <c r="Q325" s="52">
        <v>0.05</v>
      </c>
      <c r="R325" s="40">
        <v>0</v>
      </c>
      <c r="S325" s="40"/>
      <c r="T325" s="53"/>
      <c r="U325" s="56"/>
      <c r="V325" s="51">
        <f t="shared" si="31"/>
        <v>5.6156561999999992</v>
      </c>
      <c r="W325" s="57">
        <f t="shared" si="29"/>
        <v>0</v>
      </c>
    </row>
    <row r="326" spans="1:23" x14ac:dyDescent="0.2">
      <c r="A326" s="155"/>
      <c r="B326" s="101" t="s">
        <v>484</v>
      </c>
      <c r="C326" s="56">
        <v>1</v>
      </c>
      <c r="D326" s="56">
        <v>1</v>
      </c>
      <c r="E326" s="56">
        <v>50936</v>
      </c>
      <c r="F326" s="56">
        <v>2546.8000000000002</v>
      </c>
      <c r="G326" s="56"/>
      <c r="H326" s="56">
        <v>12</v>
      </c>
      <c r="I326" s="56">
        <v>2546.8000000000002</v>
      </c>
      <c r="J326" s="56"/>
      <c r="K326" s="56"/>
      <c r="L326" s="56"/>
      <c r="M326" s="56"/>
      <c r="N326" s="40">
        <v>1</v>
      </c>
      <c r="O326" s="63">
        <f>E326+I326+G326+F326</f>
        <v>56029.600000000006</v>
      </c>
      <c r="P326" s="40">
        <v>12</v>
      </c>
      <c r="Q326" s="52">
        <v>0.05</v>
      </c>
      <c r="R326" s="40">
        <v>0</v>
      </c>
      <c r="S326" s="40"/>
      <c r="T326" s="53"/>
      <c r="U326" s="56"/>
      <c r="V326" s="51">
        <f t="shared" si="31"/>
        <v>7.0597296000000007</v>
      </c>
      <c r="W326" s="57">
        <f t="shared" si="29"/>
        <v>0</v>
      </c>
    </row>
    <row r="327" spans="1:23" x14ac:dyDescent="0.2">
      <c r="A327" s="155"/>
      <c r="B327" s="101" t="s">
        <v>485</v>
      </c>
      <c r="C327" s="56">
        <v>1</v>
      </c>
      <c r="D327" s="56">
        <v>1</v>
      </c>
      <c r="E327" s="56">
        <v>40517</v>
      </c>
      <c r="F327" s="56">
        <v>2025.85</v>
      </c>
      <c r="G327" s="56"/>
      <c r="H327" s="56">
        <v>12</v>
      </c>
      <c r="I327" s="56">
        <v>2025.85</v>
      </c>
      <c r="J327" s="56"/>
      <c r="K327" s="56"/>
      <c r="L327" s="56"/>
      <c r="M327" s="56"/>
      <c r="N327" s="40">
        <v>1</v>
      </c>
      <c r="O327" s="63">
        <f>E327+I327+G327+F327</f>
        <v>44568.7</v>
      </c>
      <c r="P327" s="40">
        <v>12</v>
      </c>
      <c r="Q327" s="52">
        <v>0.05</v>
      </c>
      <c r="R327" s="40">
        <v>0</v>
      </c>
      <c r="S327" s="40"/>
      <c r="T327" s="53"/>
      <c r="U327" s="56"/>
      <c r="V327" s="51">
        <f t="shared" si="31"/>
        <v>5.6156561999999992</v>
      </c>
      <c r="W327" s="57">
        <f t="shared" si="29"/>
        <v>0</v>
      </c>
    </row>
    <row r="328" spans="1:23" x14ac:dyDescent="0.2">
      <c r="A328" s="155"/>
      <c r="B328" s="101" t="s">
        <v>486</v>
      </c>
      <c r="C328" s="56">
        <v>1</v>
      </c>
      <c r="D328" s="56">
        <v>0</v>
      </c>
      <c r="E328" s="56">
        <v>50000</v>
      </c>
      <c r="F328" s="56"/>
      <c r="G328" s="56"/>
      <c r="H328" s="56">
        <v>12</v>
      </c>
      <c r="I328" s="56"/>
      <c r="J328" s="56"/>
      <c r="K328" s="56"/>
      <c r="L328" s="56"/>
      <c r="M328" s="56"/>
      <c r="N328" s="40">
        <v>1</v>
      </c>
      <c r="O328" s="63">
        <f>E328+I328+G328</f>
        <v>50000</v>
      </c>
      <c r="P328" s="40">
        <v>12</v>
      </c>
      <c r="Q328" s="52">
        <v>0</v>
      </c>
      <c r="R328" s="40">
        <v>0</v>
      </c>
      <c r="S328" s="40"/>
      <c r="T328" s="53"/>
      <c r="U328" s="56"/>
      <c r="V328" s="51">
        <f t="shared" si="31"/>
        <v>6</v>
      </c>
      <c r="W328" s="57">
        <f t="shared" si="29"/>
        <v>0</v>
      </c>
    </row>
    <row r="329" spans="1:23" x14ac:dyDescent="0.2">
      <c r="A329" s="155"/>
      <c r="B329" s="101" t="s">
        <v>487</v>
      </c>
      <c r="C329" s="56">
        <v>1</v>
      </c>
      <c r="D329" s="56">
        <v>1</v>
      </c>
      <c r="E329" s="56">
        <v>27566</v>
      </c>
      <c r="F329" s="56"/>
      <c r="G329" s="56"/>
      <c r="H329" s="56">
        <v>12</v>
      </c>
      <c r="I329" s="56">
        <v>1378.3</v>
      </c>
      <c r="J329" s="56"/>
      <c r="K329" s="56"/>
      <c r="L329" s="56"/>
      <c r="M329" s="56"/>
      <c r="N329" s="40">
        <v>1</v>
      </c>
      <c r="O329" s="63">
        <f>E329+I329+G329</f>
        <v>28944.3</v>
      </c>
      <c r="P329" s="40">
        <v>12</v>
      </c>
      <c r="Q329" s="52">
        <v>0.05</v>
      </c>
      <c r="R329" s="40">
        <v>0</v>
      </c>
      <c r="S329" s="40"/>
      <c r="T329" s="53"/>
      <c r="U329" s="56"/>
      <c r="V329" s="51">
        <f t="shared" si="31"/>
        <v>3.6469817999999998</v>
      </c>
      <c r="W329" s="57">
        <f t="shared" si="29"/>
        <v>0</v>
      </c>
    </row>
    <row r="330" spans="1:23" x14ac:dyDescent="0.2">
      <c r="A330" s="154"/>
      <c r="B330" s="101" t="s">
        <v>479</v>
      </c>
      <c r="C330" s="56">
        <v>1</v>
      </c>
      <c r="D330" s="56">
        <v>1</v>
      </c>
      <c r="E330" s="56">
        <v>66852</v>
      </c>
      <c r="F330" s="56">
        <v>3342.6</v>
      </c>
      <c r="G330" s="56"/>
      <c r="H330" s="56">
        <v>12</v>
      </c>
      <c r="I330" s="56">
        <v>3342.6</v>
      </c>
      <c r="J330" s="56"/>
      <c r="K330" s="56"/>
      <c r="L330" s="56"/>
      <c r="M330" s="56"/>
      <c r="N330" s="40">
        <v>1</v>
      </c>
      <c r="O330" s="63">
        <f t="shared" ref="O330:O335" si="32">E330+I330+G330+F330</f>
        <v>73537.200000000012</v>
      </c>
      <c r="P330" s="40">
        <v>12</v>
      </c>
      <c r="Q330" s="52">
        <v>0.05</v>
      </c>
      <c r="R330" s="40">
        <v>0</v>
      </c>
      <c r="S330" s="40"/>
      <c r="T330" s="53"/>
      <c r="U330" s="56"/>
      <c r="V330" s="51">
        <f t="shared" si="31"/>
        <v>9.2656872000000021</v>
      </c>
      <c r="W330" s="57">
        <f t="shared" si="29"/>
        <v>0</v>
      </c>
    </row>
    <row r="331" spans="1:23" x14ac:dyDescent="0.2">
      <c r="A331" s="153" t="s">
        <v>353</v>
      </c>
      <c r="B331" s="101" t="s">
        <v>488</v>
      </c>
      <c r="C331" s="56">
        <v>1</v>
      </c>
      <c r="D331" s="56">
        <v>1</v>
      </c>
      <c r="E331" s="56">
        <v>66852</v>
      </c>
      <c r="F331" s="56">
        <v>3342.6</v>
      </c>
      <c r="G331" s="56"/>
      <c r="H331" s="56">
        <v>12</v>
      </c>
      <c r="I331" s="56">
        <v>3342.6</v>
      </c>
      <c r="J331" s="56"/>
      <c r="K331" s="56"/>
      <c r="L331" s="56"/>
      <c r="M331" s="56"/>
      <c r="N331" s="64">
        <v>1</v>
      </c>
      <c r="O331" s="57">
        <f t="shared" si="32"/>
        <v>73537.200000000012</v>
      </c>
      <c r="P331" s="64">
        <v>12</v>
      </c>
      <c r="Q331" s="52">
        <v>0.05</v>
      </c>
      <c r="R331" s="64">
        <v>0</v>
      </c>
      <c r="S331" s="40"/>
      <c r="T331" s="53"/>
      <c r="U331" s="56"/>
      <c r="V331" s="51">
        <f t="shared" si="31"/>
        <v>9.2656872000000021</v>
      </c>
      <c r="W331" s="57">
        <f>N332-C332</f>
        <v>0</v>
      </c>
    </row>
    <row r="332" spans="1:23" x14ac:dyDescent="0.2">
      <c r="A332" s="154"/>
      <c r="B332" s="99" t="s">
        <v>489</v>
      </c>
      <c r="C332" s="56">
        <v>1</v>
      </c>
      <c r="D332" s="56">
        <v>1</v>
      </c>
      <c r="E332" s="56">
        <v>42543</v>
      </c>
      <c r="F332" s="56">
        <v>2127.15</v>
      </c>
      <c r="G332" s="56"/>
      <c r="H332" s="56">
        <v>12</v>
      </c>
      <c r="I332" s="56">
        <v>2127.15</v>
      </c>
      <c r="J332" s="56"/>
      <c r="K332" s="56"/>
      <c r="L332" s="56"/>
      <c r="M332" s="56"/>
      <c r="N332" s="40">
        <v>1</v>
      </c>
      <c r="O332" s="63">
        <f t="shared" si="32"/>
        <v>46797.3</v>
      </c>
      <c r="P332" s="40">
        <v>12</v>
      </c>
      <c r="Q332" s="52">
        <v>0.05</v>
      </c>
      <c r="R332" s="40">
        <v>0</v>
      </c>
      <c r="S332" s="40"/>
      <c r="T332" s="53"/>
      <c r="U332" s="56"/>
      <c r="V332" s="51">
        <f t="shared" si="31"/>
        <v>5.8964597999999997</v>
      </c>
      <c r="W332" s="57">
        <f>N333-C333</f>
        <v>0</v>
      </c>
    </row>
    <row r="333" spans="1:23" x14ac:dyDescent="0.2">
      <c r="A333" s="105" t="s">
        <v>354</v>
      </c>
      <c r="B333" s="99" t="s">
        <v>490</v>
      </c>
      <c r="C333" s="56">
        <v>1</v>
      </c>
      <c r="D333" s="56">
        <v>1</v>
      </c>
      <c r="E333" s="56">
        <v>26315</v>
      </c>
      <c r="F333" s="56">
        <v>1315.75</v>
      </c>
      <c r="G333" s="56"/>
      <c r="H333" s="56">
        <v>12</v>
      </c>
      <c r="I333" s="56">
        <v>1315.75</v>
      </c>
      <c r="J333" s="56"/>
      <c r="K333" s="56"/>
      <c r="L333" s="56"/>
      <c r="M333" s="56"/>
      <c r="N333" s="40">
        <v>1</v>
      </c>
      <c r="O333" s="63">
        <f t="shared" si="32"/>
        <v>28946.5</v>
      </c>
      <c r="P333" s="40">
        <v>12</v>
      </c>
      <c r="Q333" s="52">
        <v>0.05</v>
      </c>
      <c r="R333" s="40">
        <v>0</v>
      </c>
      <c r="S333" s="40"/>
      <c r="T333" s="53"/>
      <c r="U333" s="56"/>
      <c r="V333" s="51">
        <f t="shared" si="31"/>
        <v>3.647259</v>
      </c>
      <c r="W333" s="57">
        <f t="shared" ref="W333:W364" si="33">N333-C333</f>
        <v>0</v>
      </c>
    </row>
    <row r="334" spans="1:23" x14ac:dyDescent="0.2">
      <c r="A334" s="153" t="s">
        <v>357</v>
      </c>
      <c r="B334" s="101" t="s">
        <v>491</v>
      </c>
      <c r="C334" s="56">
        <v>1</v>
      </c>
      <c r="D334" s="56">
        <v>1</v>
      </c>
      <c r="E334" s="56">
        <v>23152</v>
      </c>
      <c r="F334" s="56">
        <v>1157.5999999999999</v>
      </c>
      <c r="G334" s="56"/>
      <c r="H334" s="56">
        <v>12</v>
      </c>
      <c r="I334" s="56">
        <v>1157.5999999999999</v>
      </c>
      <c r="J334" s="56"/>
      <c r="K334" s="56"/>
      <c r="L334" s="56"/>
      <c r="M334" s="56"/>
      <c r="N334" s="40">
        <v>1</v>
      </c>
      <c r="O334" s="63">
        <f t="shared" si="32"/>
        <v>25467.199999999997</v>
      </c>
      <c r="P334" s="40">
        <v>12</v>
      </c>
      <c r="Q334" s="52">
        <v>0.05</v>
      </c>
      <c r="R334" s="40">
        <v>0</v>
      </c>
      <c r="S334" s="40"/>
      <c r="T334" s="53"/>
      <c r="U334" s="56"/>
      <c r="V334" s="51">
        <f t="shared" si="31"/>
        <v>3.2088671999999998</v>
      </c>
      <c r="W334" s="57">
        <f t="shared" si="33"/>
        <v>0</v>
      </c>
    </row>
    <row r="335" spans="1:23" x14ac:dyDescent="0.2">
      <c r="A335" s="155"/>
      <c r="B335" s="101" t="s">
        <v>492</v>
      </c>
      <c r="C335" s="56">
        <v>1</v>
      </c>
      <c r="D335" s="56">
        <v>1</v>
      </c>
      <c r="E335" s="56">
        <v>40020</v>
      </c>
      <c r="F335" s="56">
        <v>2001</v>
      </c>
      <c r="G335" s="56"/>
      <c r="H335" s="56">
        <v>12</v>
      </c>
      <c r="I335" s="56">
        <v>2001</v>
      </c>
      <c r="J335" s="56"/>
      <c r="K335" s="56"/>
      <c r="L335" s="56"/>
      <c r="M335" s="56"/>
      <c r="N335" s="40">
        <v>1</v>
      </c>
      <c r="O335" s="63">
        <f t="shared" si="32"/>
        <v>44022</v>
      </c>
      <c r="P335" s="40">
        <v>12</v>
      </c>
      <c r="Q335" s="52">
        <v>0.05</v>
      </c>
      <c r="R335" s="40">
        <v>0</v>
      </c>
      <c r="S335" s="40"/>
      <c r="T335" s="53"/>
      <c r="U335" s="56"/>
      <c r="V335" s="51">
        <f t="shared" si="31"/>
        <v>5.5467719999999998</v>
      </c>
      <c r="W335" s="57">
        <f t="shared" si="33"/>
        <v>0</v>
      </c>
    </row>
    <row r="336" spans="1:23" x14ac:dyDescent="0.2">
      <c r="A336" s="154"/>
      <c r="B336" s="101" t="s">
        <v>493</v>
      </c>
      <c r="C336" s="56">
        <v>1</v>
      </c>
      <c r="D336" s="56">
        <v>1</v>
      </c>
      <c r="E336" s="56">
        <v>34520</v>
      </c>
      <c r="F336" s="56"/>
      <c r="G336" s="56"/>
      <c r="H336" s="56">
        <v>12</v>
      </c>
      <c r="I336" s="56">
        <v>1726</v>
      </c>
      <c r="J336" s="56"/>
      <c r="K336" s="56"/>
      <c r="L336" s="56"/>
      <c r="M336" s="56"/>
      <c r="N336" s="40">
        <v>1</v>
      </c>
      <c r="O336" s="63">
        <f>E336+I336+G336</f>
        <v>36246</v>
      </c>
      <c r="P336" s="40">
        <v>12</v>
      </c>
      <c r="Q336" s="52">
        <v>0.05</v>
      </c>
      <c r="R336" s="40">
        <v>0</v>
      </c>
      <c r="S336" s="40"/>
      <c r="T336" s="53"/>
      <c r="U336" s="56"/>
      <c r="V336" s="51">
        <f t="shared" si="31"/>
        <v>4.5669960000000005</v>
      </c>
      <c r="W336" s="57">
        <f t="shared" si="33"/>
        <v>0</v>
      </c>
    </row>
    <row r="337" spans="1:24" x14ac:dyDescent="0.2">
      <c r="A337" s="153" t="s">
        <v>358</v>
      </c>
      <c r="B337" s="101" t="s">
        <v>359</v>
      </c>
      <c r="C337" s="56">
        <v>2</v>
      </c>
      <c r="D337" s="56">
        <v>2</v>
      </c>
      <c r="E337" s="56">
        <v>20837</v>
      </c>
      <c r="F337" s="56">
        <v>1041.8499999999999</v>
      </c>
      <c r="G337" s="56"/>
      <c r="H337" s="56">
        <v>12</v>
      </c>
      <c r="I337" s="56">
        <v>1041.8499999999999</v>
      </c>
      <c r="J337" s="56"/>
      <c r="K337" s="56"/>
      <c r="L337" s="56"/>
      <c r="M337" s="56"/>
      <c r="N337" s="40">
        <v>2</v>
      </c>
      <c r="O337" s="63">
        <f>E337+I337+G337+F337</f>
        <v>22920.699999999997</v>
      </c>
      <c r="P337" s="40">
        <v>12</v>
      </c>
      <c r="Q337" s="52">
        <v>0.05</v>
      </c>
      <c r="R337" s="40">
        <v>0</v>
      </c>
      <c r="S337" s="40"/>
      <c r="T337" s="53"/>
      <c r="U337" s="56"/>
      <c r="V337" s="51">
        <f t="shared" si="31"/>
        <v>5.7760163999999987</v>
      </c>
      <c r="W337" s="57">
        <f t="shared" si="33"/>
        <v>0</v>
      </c>
    </row>
    <row r="338" spans="1:24" x14ac:dyDescent="0.2">
      <c r="A338" s="155"/>
      <c r="B338" s="101" t="s">
        <v>360</v>
      </c>
      <c r="C338" s="56">
        <v>1</v>
      </c>
      <c r="D338" s="56">
        <v>1</v>
      </c>
      <c r="E338" s="56">
        <v>20374</v>
      </c>
      <c r="F338" s="56"/>
      <c r="G338" s="56"/>
      <c r="H338" s="56">
        <v>12</v>
      </c>
      <c r="I338" s="56">
        <v>1018.7</v>
      </c>
      <c r="J338" s="56"/>
      <c r="K338" s="56"/>
      <c r="L338" s="56"/>
      <c r="M338" s="56"/>
      <c r="N338" s="40">
        <v>1</v>
      </c>
      <c r="O338" s="63">
        <f>E338+I338+G338</f>
        <v>21392.7</v>
      </c>
      <c r="P338" s="40">
        <v>12</v>
      </c>
      <c r="Q338" s="52">
        <v>0.05</v>
      </c>
      <c r="R338" s="40">
        <v>0</v>
      </c>
      <c r="S338" s="40"/>
      <c r="T338" s="53"/>
      <c r="U338" s="56"/>
      <c r="V338" s="51">
        <f t="shared" si="31"/>
        <v>2.6954802</v>
      </c>
      <c r="W338" s="57">
        <f t="shared" si="33"/>
        <v>0</v>
      </c>
    </row>
    <row r="339" spans="1:24" x14ac:dyDescent="0.2">
      <c r="A339" s="154"/>
      <c r="B339" s="99" t="s">
        <v>361</v>
      </c>
      <c r="C339" s="56">
        <v>1</v>
      </c>
      <c r="D339" s="56">
        <v>1</v>
      </c>
      <c r="E339" s="56">
        <v>22811</v>
      </c>
      <c r="F339" s="56">
        <v>1140.55</v>
      </c>
      <c r="G339" s="56"/>
      <c r="H339" s="56">
        <v>12</v>
      </c>
      <c r="I339" s="56">
        <v>1140.55</v>
      </c>
      <c r="J339" s="56"/>
      <c r="K339" s="56"/>
      <c r="L339" s="56"/>
      <c r="M339" s="56"/>
      <c r="N339" s="40">
        <v>1</v>
      </c>
      <c r="O339" s="63">
        <f>E339+I339+G339+F339</f>
        <v>25092.1</v>
      </c>
      <c r="P339" s="40">
        <v>12</v>
      </c>
      <c r="Q339" s="52">
        <v>0.05</v>
      </c>
      <c r="R339" s="40">
        <v>0</v>
      </c>
      <c r="S339" s="40"/>
      <c r="T339" s="53"/>
      <c r="U339" s="56"/>
      <c r="V339" s="51">
        <f t="shared" si="31"/>
        <v>3.1616045999999995</v>
      </c>
      <c r="W339" s="57">
        <f t="shared" si="33"/>
        <v>0</v>
      </c>
    </row>
    <row r="340" spans="1:24" x14ac:dyDescent="0.2">
      <c r="A340" s="153" t="s">
        <v>362</v>
      </c>
      <c r="B340" s="101" t="s">
        <v>363</v>
      </c>
      <c r="C340" s="56">
        <v>1</v>
      </c>
      <c r="D340" s="56">
        <v>1</v>
      </c>
      <c r="E340" s="56">
        <v>20000</v>
      </c>
      <c r="F340" s="56"/>
      <c r="G340" s="56"/>
      <c r="H340" s="56">
        <v>12</v>
      </c>
      <c r="I340" s="56">
        <v>1000</v>
      </c>
      <c r="J340" s="56"/>
      <c r="K340" s="56"/>
      <c r="L340" s="56"/>
      <c r="M340" s="56"/>
      <c r="N340" s="40">
        <v>1</v>
      </c>
      <c r="O340" s="63">
        <f>E340+I340+G340</f>
        <v>21000</v>
      </c>
      <c r="P340" s="40">
        <v>12</v>
      </c>
      <c r="Q340" s="52">
        <v>0.05</v>
      </c>
      <c r="R340" s="40">
        <v>0</v>
      </c>
      <c r="S340" s="40"/>
      <c r="T340" s="53"/>
      <c r="U340" s="56"/>
      <c r="V340" s="51">
        <f t="shared" si="31"/>
        <v>2.6459999999999999</v>
      </c>
      <c r="W340" s="57">
        <f t="shared" si="33"/>
        <v>0</v>
      </c>
    </row>
    <row r="341" spans="1:24" x14ac:dyDescent="0.2">
      <c r="A341" s="155"/>
      <c r="B341" s="101" t="s">
        <v>364</v>
      </c>
      <c r="C341" s="56">
        <v>1</v>
      </c>
      <c r="D341" s="56">
        <v>1</v>
      </c>
      <c r="E341" s="56">
        <v>20840</v>
      </c>
      <c r="F341" s="56"/>
      <c r="G341" s="56"/>
      <c r="H341" s="56">
        <v>12</v>
      </c>
      <c r="I341" s="56">
        <v>1042</v>
      </c>
      <c r="J341" s="56"/>
      <c r="K341" s="56"/>
      <c r="L341" s="56"/>
      <c r="M341" s="56"/>
      <c r="N341" s="40">
        <v>1</v>
      </c>
      <c r="O341" s="63">
        <f>E341+I341+G341</f>
        <v>21882</v>
      </c>
      <c r="P341" s="40">
        <v>12</v>
      </c>
      <c r="Q341" s="52">
        <v>0.05</v>
      </c>
      <c r="R341" s="40">
        <v>0</v>
      </c>
      <c r="S341" s="40"/>
      <c r="T341" s="53"/>
      <c r="U341" s="56"/>
      <c r="V341" s="51">
        <f t="shared" si="31"/>
        <v>2.7571319999999995</v>
      </c>
      <c r="W341" s="57">
        <f t="shared" si="33"/>
        <v>0</v>
      </c>
    </row>
    <row r="342" spans="1:24" ht="16" x14ac:dyDescent="0.2">
      <c r="A342" s="155"/>
      <c r="B342" s="101" t="s">
        <v>494</v>
      </c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64">
        <v>1</v>
      </c>
      <c r="O342" s="64">
        <v>15000</v>
      </c>
      <c r="P342" s="64">
        <v>1</v>
      </c>
      <c r="Q342" s="52">
        <v>0.05</v>
      </c>
      <c r="R342" s="64">
        <v>0</v>
      </c>
      <c r="S342" s="64"/>
      <c r="T342" s="53"/>
      <c r="U342" s="56"/>
      <c r="V342" s="51">
        <f t="shared" si="31"/>
        <v>0.1575</v>
      </c>
      <c r="W342" s="57">
        <f t="shared" si="33"/>
        <v>1</v>
      </c>
      <c r="X342" s="78" t="s">
        <v>495</v>
      </c>
    </row>
    <row r="343" spans="1:24" ht="30" x14ac:dyDescent="0.2">
      <c r="A343" s="155"/>
      <c r="B343" s="99" t="s">
        <v>355</v>
      </c>
      <c r="C343" s="56">
        <v>1</v>
      </c>
      <c r="D343" s="56">
        <v>1</v>
      </c>
      <c r="E343" s="56">
        <v>28858</v>
      </c>
      <c r="F343" s="56"/>
      <c r="G343" s="56"/>
      <c r="H343" s="56">
        <v>12</v>
      </c>
      <c r="I343" s="56">
        <v>1422.9</v>
      </c>
      <c r="J343" s="56"/>
      <c r="K343" s="56"/>
      <c r="L343" s="56"/>
      <c r="M343" s="56"/>
      <c r="N343" s="92">
        <v>1</v>
      </c>
      <c r="O343" s="92">
        <f t="shared" ref="O343:O348" si="34">E343+I343+G343</f>
        <v>30280.9</v>
      </c>
      <c r="P343" s="92">
        <v>12</v>
      </c>
      <c r="Q343" s="52">
        <v>0.05</v>
      </c>
      <c r="R343" s="92">
        <v>0</v>
      </c>
      <c r="S343" s="92"/>
      <c r="T343" s="53"/>
      <c r="U343" s="56"/>
      <c r="V343" s="51">
        <f t="shared" si="31"/>
        <v>3.8153933999999996</v>
      </c>
      <c r="W343" s="57">
        <f t="shared" si="33"/>
        <v>0</v>
      </c>
      <c r="X343" s="159" t="s">
        <v>554</v>
      </c>
    </row>
    <row r="344" spans="1:24" x14ac:dyDescent="0.2">
      <c r="A344" s="154"/>
      <c r="B344" s="99" t="s">
        <v>356</v>
      </c>
      <c r="C344" s="56">
        <v>1</v>
      </c>
      <c r="D344" s="56">
        <v>1</v>
      </c>
      <c r="E344" s="56">
        <v>18304</v>
      </c>
      <c r="F344" s="56"/>
      <c r="G344" s="56"/>
      <c r="H344" s="56">
        <v>12</v>
      </c>
      <c r="I344" s="56">
        <v>915.2</v>
      </c>
      <c r="J344" s="56"/>
      <c r="K344" s="56"/>
      <c r="L344" s="56"/>
      <c r="M344" s="56"/>
      <c r="N344" s="92">
        <v>1</v>
      </c>
      <c r="O344" s="92">
        <f t="shared" si="34"/>
        <v>19219.2</v>
      </c>
      <c r="P344" s="92">
        <v>12</v>
      </c>
      <c r="Q344" s="52">
        <v>0.05</v>
      </c>
      <c r="R344" s="92">
        <v>0</v>
      </c>
      <c r="S344" s="92"/>
      <c r="T344" s="53"/>
      <c r="U344" s="56"/>
      <c r="V344" s="51">
        <f t="shared" si="31"/>
        <v>2.4216191999999999</v>
      </c>
      <c r="W344" s="57">
        <f t="shared" si="33"/>
        <v>0</v>
      </c>
      <c r="X344" s="159"/>
    </row>
    <row r="345" spans="1:24" x14ac:dyDescent="0.2">
      <c r="A345" s="153" t="s">
        <v>365</v>
      </c>
      <c r="B345" s="99" t="s">
        <v>366</v>
      </c>
      <c r="C345" s="56">
        <v>1</v>
      </c>
      <c r="D345" s="56">
        <v>1</v>
      </c>
      <c r="E345" s="56">
        <v>12154</v>
      </c>
      <c r="F345" s="56"/>
      <c r="G345" s="56"/>
      <c r="H345" s="56">
        <v>12</v>
      </c>
      <c r="I345" s="56">
        <v>607.70000000000005</v>
      </c>
      <c r="J345" s="56"/>
      <c r="K345" s="56"/>
      <c r="L345" s="56"/>
      <c r="M345" s="56"/>
      <c r="N345" s="40">
        <v>1</v>
      </c>
      <c r="O345" s="63">
        <f t="shared" si="34"/>
        <v>12761.7</v>
      </c>
      <c r="P345" s="40">
        <v>12</v>
      </c>
      <c r="Q345" s="52">
        <v>0.05</v>
      </c>
      <c r="R345" s="40">
        <v>0</v>
      </c>
      <c r="S345" s="40"/>
      <c r="T345" s="53"/>
      <c r="U345" s="56"/>
      <c r="V345" s="51">
        <f t="shared" si="31"/>
        <v>1.6079741999999999</v>
      </c>
      <c r="W345" s="57">
        <f t="shared" si="33"/>
        <v>0</v>
      </c>
    </row>
    <row r="346" spans="1:24" x14ac:dyDescent="0.2">
      <c r="A346" s="155"/>
      <c r="B346" s="99" t="s">
        <v>367</v>
      </c>
      <c r="C346" s="56">
        <v>1</v>
      </c>
      <c r="D346" s="56">
        <v>1</v>
      </c>
      <c r="E346" s="56">
        <v>11025</v>
      </c>
      <c r="F346" s="56"/>
      <c r="G346" s="56"/>
      <c r="H346" s="56">
        <v>12</v>
      </c>
      <c r="I346" s="56">
        <v>551.25</v>
      </c>
      <c r="J346" s="56"/>
      <c r="K346" s="56"/>
      <c r="L346" s="56"/>
      <c r="M346" s="56"/>
      <c r="N346" s="40">
        <v>1</v>
      </c>
      <c r="O346" s="63">
        <f t="shared" si="34"/>
        <v>11576.25</v>
      </c>
      <c r="P346" s="40">
        <v>12</v>
      </c>
      <c r="Q346" s="52">
        <v>0.05</v>
      </c>
      <c r="R346" s="40">
        <v>0</v>
      </c>
      <c r="S346" s="40"/>
      <c r="T346" s="53"/>
      <c r="U346" s="56"/>
      <c r="V346" s="51">
        <f t="shared" si="31"/>
        <v>1.4586075000000001</v>
      </c>
      <c r="W346" s="57">
        <f t="shared" si="33"/>
        <v>0</v>
      </c>
    </row>
    <row r="347" spans="1:24" x14ac:dyDescent="0.2">
      <c r="A347" s="155"/>
      <c r="B347" s="99" t="s">
        <v>368</v>
      </c>
      <c r="C347" s="56">
        <v>1</v>
      </c>
      <c r="D347" s="56">
        <v>1</v>
      </c>
      <c r="E347" s="56">
        <v>10584</v>
      </c>
      <c r="F347" s="56"/>
      <c r="G347" s="56"/>
      <c r="H347" s="56">
        <v>12</v>
      </c>
      <c r="I347" s="56">
        <v>529.20000000000005</v>
      </c>
      <c r="J347" s="56"/>
      <c r="K347" s="56"/>
      <c r="L347" s="56"/>
      <c r="M347" s="56"/>
      <c r="N347" s="40">
        <v>1</v>
      </c>
      <c r="O347" s="63">
        <f t="shared" si="34"/>
        <v>11113.2</v>
      </c>
      <c r="P347" s="40">
        <v>12</v>
      </c>
      <c r="Q347" s="52">
        <v>0.05</v>
      </c>
      <c r="R347" s="40">
        <v>0</v>
      </c>
      <c r="S347" s="40"/>
      <c r="T347" s="53"/>
      <c r="U347" s="56"/>
      <c r="V347" s="51">
        <f t="shared" si="31"/>
        <v>1.4002632000000002</v>
      </c>
      <c r="W347" s="57">
        <f t="shared" si="33"/>
        <v>0</v>
      </c>
    </row>
    <row r="348" spans="1:24" x14ac:dyDescent="0.2">
      <c r="A348" s="154"/>
      <c r="B348" s="99" t="s">
        <v>369</v>
      </c>
      <c r="C348" s="56">
        <v>1</v>
      </c>
      <c r="D348" s="56">
        <v>1</v>
      </c>
      <c r="E348" s="56">
        <v>14007</v>
      </c>
      <c r="F348" s="56"/>
      <c r="G348" s="56"/>
      <c r="H348" s="56">
        <v>12</v>
      </c>
      <c r="I348" s="56">
        <v>700.35</v>
      </c>
      <c r="J348" s="56"/>
      <c r="K348" s="56"/>
      <c r="L348" s="56"/>
      <c r="M348" s="56"/>
      <c r="N348" s="40">
        <v>1</v>
      </c>
      <c r="O348" s="63">
        <f t="shared" si="34"/>
        <v>14707.35</v>
      </c>
      <c r="P348" s="40">
        <v>12</v>
      </c>
      <c r="Q348" s="52">
        <v>0.05</v>
      </c>
      <c r="R348" s="40">
        <v>0</v>
      </c>
      <c r="S348" s="40"/>
      <c r="T348" s="53"/>
      <c r="U348" s="56"/>
      <c r="V348" s="51">
        <f t="shared" si="31"/>
        <v>1.8531261000000001</v>
      </c>
      <c r="W348" s="57">
        <f t="shared" si="33"/>
        <v>0</v>
      </c>
    </row>
    <row r="349" spans="1:24" x14ac:dyDescent="0.2">
      <c r="A349" s="153" t="s">
        <v>370</v>
      </c>
      <c r="B349" s="101" t="s">
        <v>496</v>
      </c>
      <c r="C349" s="56">
        <v>1</v>
      </c>
      <c r="D349" s="56">
        <v>1</v>
      </c>
      <c r="E349" s="56">
        <v>48510</v>
      </c>
      <c r="F349" s="56">
        <v>2425.5</v>
      </c>
      <c r="G349" s="56"/>
      <c r="H349" s="56">
        <v>12</v>
      </c>
      <c r="I349" s="56">
        <v>2425.5</v>
      </c>
      <c r="J349" s="56"/>
      <c r="K349" s="56"/>
      <c r="L349" s="56"/>
      <c r="M349" s="56"/>
      <c r="N349" s="40">
        <v>1</v>
      </c>
      <c r="O349" s="63">
        <f>E349+I349+G349+F349</f>
        <v>53361</v>
      </c>
      <c r="P349" s="40">
        <v>12</v>
      </c>
      <c r="Q349" s="52">
        <v>0.05</v>
      </c>
      <c r="R349" s="40">
        <v>0</v>
      </c>
      <c r="S349" s="40"/>
      <c r="T349" s="53"/>
      <c r="U349" s="56"/>
      <c r="V349" s="51">
        <f t="shared" si="31"/>
        <v>6.7234860000000012</v>
      </c>
      <c r="W349" s="57">
        <f t="shared" si="33"/>
        <v>0</v>
      </c>
    </row>
    <row r="350" spans="1:24" x14ac:dyDescent="0.2">
      <c r="A350" s="154"/>
      <c r="B350" s="101" t="s">
        <v>497</v>
      </c>
      <c r="C350" s="56">
        <v>1</v>
      </c>
      <c r="D350" s="56">
        <v>1</v>
      </c>
      <c r="E350" s="56">
        <v>48510</v>
      </c>
      <c r="F350" s="56">
        <v>2425.5</v>
      </c>
      <c r="G350" s="56"/>
      <c r="H350" s="56">
        <v>12</v>
      </c>
      <c r="I350" s="56">
        <v>2425.5</v>
      </c>
      <c r="J350" s="56"/>
      <c r="K350" s="56"/>
      <c r="L350" s="56"/>
      <c r="M350" s="56"/>
      <c r="N350" s="40">
        <v>1</v>
      </c>
      <c r="O350" s="109">
        <f>E350+I350+G350+F350</f>
        <v>53361</v>
      </c>
      <c r="P350" s="40">
        <v>12</v>
      </c>
      <c r="Q350" s="52">
        <v>0.05</v>
      </c>
      <c r="R350" s="40">
        <v>0</v>
      </c>
      <c r="S350" s="40"/>
      <c r="T350" s="53"/>
      <c r="U350" s="56"/>
      <c r="V350" s="51">
        <f t="shared" si="31"/>
        <v>6.7234860000000012</v>
      </c>
      <c r="W350" s="57">
        <f t="shared" si="33"/>
        <v>0</v>
      </c>
    </row>
    <row r="351" spans="1:24" x14ac:dyDescent="0.2">
      <c r="A351" s="153" t="s">
        <v>371</v>
      </c>
      <c r="B351" s="101" t="s">
        <v>372</v>
      </c>
      <c r="C351" s="56">
        <v>1</v>
      </c>
      <c r="D351" s="56">
        <v>1</v>
      </c>
      <c r="E351" s="56">
        <v>63670</v>
      </c>
      <c r="F351" s="56"/>
      <c r="G351" s="56"/>
      <c r="H351" s="56">
        <v>12</v>
      </c>
      <c r="I351" s="56">
        <v>3183.5</v>
      </c>
      <c r="J351" s="56"/>
      <c r="K351" s="56"/>
      <c r="L351" s="56"/>
      <c r="M351" s="56"/>
      <c r="N351" s="40">
        <v>1</v>
      </c>
      <c r="O351" s="63">
        <f>E351+I351+G351</f>
        <v>66853.5</v>
      </c>
      <c r="P351" s="40">
        <v>12</v>
      </c>
      <c r="Q351" s="52">
        <v>0.05</v>
      </c>
      <c r="R351" s="40">
        <v>0</v>
      </c>
      <c r="S351" s="40"/>
      <c r="T351" s="53"/>
      <c r="U351" s="56"/>
      <c r="V351" s="51">
        <f t="shared" si="31"/>
        <v>8.4235410000000002</v>
      </c>
      <c r="W351" s="57">
        <f t="shared" si="33"/>
        <v>0</v>
      </c>
    </row>
    <row r="352" spans="1:24" x14ac:dyDescent="0.2">
      <c r="A352" s="155"/>
      <c r="B352" s="101" t="s">
        <v>373</v>
      </c>
      <c r="C352" s="56">
        <v>1</v>
      </c>
      <c r="D352" s="56">
        <v>1</v>
      </c>
      <c r="E352" s="56">
        <v>69460</v>
      </c>
      <c r="F352" s="56"/>
      <c r="G352" s="56"/>
      <c r="H352" s="56">
        <v>12</v>
      </c>
      <c r="I352" s="56">
        <v>3473</v>
      </c>
      <c r="J352" s="56"/>
      <c r="K352" s="56"/>
      <c r="L352" s="56"/>
      <c r="M352" s="56"/>
      <c r="N352" s="40">
        <v>1</v>
      </c>
      <c r="O352" s="63">
        <f>E352+I352+G352</f>
        <v>72933</v>
      </c>
      <c r="P352" s="40">
        <v>12</v>
      </c>
      <c r="Q352" s="52">
        <v>0.05</v>
      </c>
      <c r="R352" s="40">
        <v>0</v>
      </c>
      <c r="S352" s="40"/>
      <c r="T352" s="53"/>
      <c r="U352" s="56"/>
      <c r="V352" s="51">
        <f t="shared" si="31"/>
        <v>9.1895579999999999</v>
      </c>
      <c r="W352" s="57">
        <f t="shared" si="33"/>
        <v>0</v>
      </c>
    </row>
    <row r="353" spans="1:23" x14ac:dyDescent="0.2">
      <c r="A353" s="155"/>
      <c r="B353" s="101" t="s">
        <v>374</v>
      </c>
      <c r="C353" s="56">
        <v>1</v>
      </c>
      <c r="D353" s="56">
        <v>1</v>
      </c>
      <c r="E353" s="56">
        <v>60775</v>
      </c>
      <c r="F353" s="56">
        <v>3038.75</v>
      </c>
      <c r="G353" s="56"/>
      <c r="H353" s="56">
        <v>12</v>
      </c>
      <c r="I353" s="56">
        <v>3038.75</v>
      </c>
      <c r="J353" s="56"/>
      <c r="K353" s="56"/>
      <c r="L353" s="56"/>
      <c r="M353" s="56"/>
      <c r="N353" s="40">
        <v>1</v>
      </c>
      <c r="O353" s="63">
        <f>E353+I353+G353+F353</f>
        <v>66852.5</v>
      </c>
      <c r="P353" s="40">
        <v>12</v>
      </c>
      <c r="Q353" s="52">
        <v>0.05</v>
      </c>
      <c r="R353" s="40">
        <v>0</v>
      </c>
      <c r="S353" s="40"/>
      <c r="T353" s="53"/>
      <c r="U353" s="56"/>
      <c r="V353" s="51">
        <f t="shared" si="31"/>
        <v>8.4234150000000003</v>
      </c>
      <c r="W353" s="57">
        <f t="shared" si="33"/>
        <v>0</v>
      </c>
    </row>
    <row r="354" spans="1:23" x14ac:dyDescent="0.2">
      <c r="A354" s="154"/>
      <c r="B354" s="101" t="s">
        <v>498</v>
      </c>
      <c r="C354" s="56">
        <v>1</v>
      </c>
      <c r="D354" s="56">
        <v>1</v>
      </c>
      <c r="E354" s="56">
        <v>48620</v>
      </c>
      <c r="F354" s="56"/>
      <c r="G354" s="56"/>
      <c r="H354" s="56">
        <v>12</v>
      </c>
      <c r="I354" s="56">
        <v>2431</v>
      </c>
      <c r="J354" s="56"/>
      <c r="K354" s="56"/>
      <c r="L354" s="56"/>
      <c r="M354" s="56"/>
      <c r="N354" s="40">
        <v>1</v>
      </c>
      <c r="O354" s="63">
        <f>E354+I354+G354</f>
        <v>51051</v>
      </c>
      <c r="P354" s="40">
        <v>12</v>
      </c>
      <c r="Q354" s="52">
        <v>0.05</v>
      </c>
      <c r="R354" s="40">
        <v>0</v>
      </c>
      <c r="S354" s="40"/>
      <c r="T354" s="53"/>
      <c r="U354" s="56"/>
      <c r="V354" s="51">
        <f t="shared" ref="V354:V385" si="35">((N354*(O354+(O354*Q354)+R354))+(S354*5%*O354+T354*10%*O354+U354*15%*O354))*P354/100000</f>
        <v>6.4324260000000013</v>
      </c>
      <c r="W354" s="57">
        <f t="shared" si="33"/>
        <v>0</v>
      </c>
    </row>
    <row r="355" spans="1:23" x14ac:dyDescent="0.2">
      <c r="A355" s="153" t="s">
        <v>376</v>
      </c>
      <c r="B355" s="101" t="s">
        <v>377</v>
      </c>
      <c r="C355" s="56">
        <v>1</v>
      </c>
      <c r="D355" s="56">
        <v>1</v>
      </c>
      <c r="E355" s="56">
        <v>30390</v>
      </c>
      <c r="F355" s="56"/>
      <c r="G355" s="56"/>
      <c r="H355" s="56">
        <v>12</v>
      </c>
      <c r="I355" s="56">
        <v>1519.5</v>
      </c>
      <c r="J355" s="56"/>
      <c r="K355" s="56"/>
      <c r="L355" s="56"/>
      <c r="M355" s="56"/>
      <c r="N355" s="40">
        <v>1</v>
      </c>
      <c r="O355" s="63">
        <f>E355+I355+G355</f>
        <v>31909.5</v>
      </c>
      <c r="P355" s="40">
        <v>12</v>
      </c>
      <c r="Q355" s="52">
        <v>0.05</v>
      </c>
      <c r="R355" s="40">
        <v>0</v>
      </c>
      <c r="S355" s="40"/>
      <c r="T355" s="53"/>
      <c r="U355" s="56"/>
      <c r="V355" s="51">
        <f t="shared" si="35"/>
        <v>4.0205969999999995</v>
      </c>
      <c r="W355" s="57">
        <f t="shared" si="33"/>
        <v>0</v>
      </c>
    </row>
    <row r="356" spans="1:23" x14ac:dyDescent="0.2">
      <c r="A356" s="154"/>
      <c r="B356" s="101" t="s">
        <v>378</v>
      </c>
      <c r="C356" s="56">
        <v>1</v>
      </c>
      <c r="D356" s="56">
        <v>1</v>
      </c>
      <c r="E356" s="56">
        <v>40619</v>
      </c>
      <c r="F356" s="56"/>
      <c r="G356" s="56"/>
      <c r="H356" s="56">
        <v>12</v>
      </c>
      <c r="I356" s="56">
        <v>2030.9</v>
      </c>
      <c r="J356" s="56"/>
      <c r="K356" s="56"/>
      <c r="L356" s="56"/>
      <c r="M356" s="56"/>
      <c r="N356" s="40">
        <v>1</v>
      </c>
      <c r="O356" s="63">
        <f>E356+I356+G356</f>
        <v>42649.9</v>
      </c>
      <c r="P356" s="40">
        <v>12</v>
      </c>
      <c r="Q356" s="52">
        <v>0.05</v>
      </c>
      <c r="R356" s="40">
        <v>0</v>
      </c>
      <c r="S356" s="40"/>
      <c r="T356" s="53"/>
      <c r="U356" s="56"/>
      <c r="V356" s="51">
        <f t="shared" si="35"/>
        <v>5.3738874000000001</v>
      </c>
      <c r="W356" s="57">
        <f t="shared" si="33"/>
        <v>0</v>
      </c>
    </row>
    <row r="357" spans="1:23" x14ac:dyDescent="0.2">
      <c r="A357" s="104" t="s">
        <v>379</v>
      </c>
      <c r="B357" s="101" t="s">
        <v>380</v>
      </c>
      <c r="C357" s="56">
        <v>1</v>
      </c>
      <c r="D357" s="56">
        <v>1</v>
      </c>
      <c r="E357" s="56">
        <v>57880</v>
      </c>
      <c r="F357" s="56"/>
      <c r="G357" s="56"/>
      <c r="H357" s="56">
        <v>12</v>
      </c>
      <c r="I357" s="56">
        <v>2894</v>
      </c>
      <c r="J357" s="56"/>
      <c r="K357" s="56"/>
      <c r="L357" s="56"/>
      <c r="M357" s="56"/>
      <c r="N357" s="40">
        <v>1</v>
      </c>
      <c r="O357" s="63">
        <f>E357+I357+G357</f>
        <v>60774</v>
      </c>
      <c r="P357" s="40">
        <v>12</v>
      </c>
      <c r="Q357" s="52">
        <v>0.05</v>
      </c>
      <c r="R357" s="40">
        <v>0</v>
      </c>
      <c r="S357" s="40"/>
      <c r="T357" s="53"/>
      <c r="U357" s="56"/>
      <c r="V357" s="51">
        <f t="shared" si="35"/>
        <v>7.6575239999999987</v>
      </c>
      <c r="W357" s="57">
        <f t="shared" si="33"/>
        <v>0</v>
      </c>
    </row>
    <row r="358" spans="1:23" x14ac:dyDescent="0.2">
      <c r="A358" s="104" t="s">
        <v>381</v>
      </c>
      <c r="B358" s="101" t="s">
        <v>382</v>
      </c>
      <c r="C358" s="56">
        <v>1</v>
      </c>
      <c r="D358" s="56">
        <v>1</v>
      </c>
      <c r="E358" s="56">
        <v>14000</v>
      </c>
      <c r="F358" s="56"/>
      <c r="G358" s="56"/>
      <c r="H358" s="56">
        <v>12</v>
      </c>
      <c r="I358" s="56">
        <v>700</v>
      </c>
      <c r="J358" s="56"/>
      <c r="K358" s="56"/>
      <c r="L358" s="56"/>
      <c r="M358" s="56"/>
      <c r="N358" s="40">
        <v>1</v>
      </c>
      <c r="O358" s="63">
        <f>E358+I358+G358</f>
        <v>14700</v>
      </c>
      <c r="P358" s="40">
        <v>12</v>
      </c>
      <c r="Q358" s="52">
        <v>0.05</v>
      </c>
      <c r="R358" s="40">
        <v>0</v>
      </c>
      <c r="S358" s="40"/>
      <c r="T358" s="53"/>
      <c r="U358" s="56"/>
      <c r="V358" s="51">
        <f t="shared" si="35"/>
        <v>1.8522000000000001</v>
      </c>
      <c r="W358" s="57">
        <f t="shared" si="33"/>
        <v>0</v>
      </c>
    </row>
    <row r="359" spans="1:23" x14ac:dyDescent="0.2">
      <c r="A359" s="104" t="s">
        <v>383</v>
      </c>
      <c r="B359" s="101" t="s">
        <v>499</v>
      </c>
      <c r="C359" s="56">
        <v>1</v>
      </c>
      <c r="D359" s="56">
        <v>1</v>
      </c>
      <c r="E359" s="56">
        <v>40834</v>
      </c>
      <c r="F359" s="56"/>
      <c r="G359" s="56"/>
      <c r="H359" s="56">
        <v>12</v>
      </c>
      <c r="I359" s="56">
        <v>2041.7</v>
      </c>
      <c r="J359" s="56"/>
      <c r="K359" s="56"/>
      <c r="L359" s="56"/>
      <c r="M359" s="56"/>
      <c r="N359" s="40">
        <v>1</v>
      </c>
      <c r="O359" s="63">
        <v>44917.4</v>
      </c>
      <c r="P359" s="40">
        <v>12</v>
      </c>
      <c r="Q359" s="52">
        <v>0.05</v>
      </c>
      <c r="R359" s="40">
        <v>0</v>
      </c>
      <c r="S359" s="40"/>
      <c r="T359" s="53"/>
      <c r="U359" s="56"/>
      <c r="V359" s="51">
        <f t="shared" si="35"/>
        <v>5.6595924000000002</v>
      </c>
      <c r="W359" s="57">
        <f t="shared" si="33"/>
        <v>0</v>
      </c>
    </row>
    <row r="360" spans="1:23" x14ac:dyDescent="0.2">
      <c r="A360" s="153" t="s">
        <v>384</v>
      </c>
      <c r="B360" s="101" t="s">
        <v>385</v>
      </c>
      <c r="C360" s="56">
        <v>1</v>
      </c>
      <c r="D360" s="56">
        <v>1</v>
      </c>
      <c r="E360" s="56">
        <v>10000</v>
      </c>
      <c r="F360" s="56"/>
      <c r="G360" s="56"/>
      <c r="H360" s="56">
        <v>12</v>
      </c>
      <c r="I360" s="56">
        <v>0</v>
      </c>
      <c r="J360" s="56"/>
      <c r="K360" s="56"/>
      <c r="L360" s="56"/>
      <c r="M360" s="56"/>
      <c r="N360" s="40">
        <v>1</v>
      </c>
      <c r="O360" s="63">
        <f>E360+I360+G360</f>
        <v>10000</v>
      </c>
      <c r="P360" s="40">
        <v>12</v>
      </c>
      <c r="Q360" s="52">
        <v>0.05</v>
      </c>
      <c r="R360" s="40">
        <v>0</v>
      </c>
      <c r="S360" s="40"/>
      <c r="T360" s="53"/>
      <c r="U360" s="56"/>
      <c r="V360" s="51">
        <f t="shared" si="35"/>
        <v>1.26</v>
      </c>
      <c r="W360" s="57">
        <f t="shared" si="33"/>
        <v>0</v>
      </c>
    </row>
    <row r="361" spans="1:23" x14ac:dyDescent="0.2">
      <c r="A361" s="155"/>
      <c r="B361" s="101" t="s">
        <v>386</v>
      </c>
      <c r="C361" s="56">
        <v>1</v>
      </c>
      <c r="D361" s="56">
        <v>1</v>
      </c>
      <c r="E361" s="56">
        <v>18235</v>
      </c>
      <c r="F361" s="56"/>
      <c r="G361" s="56"/>
      <c r="H361" s="56">
        <v>12</v>
      </c>
      <c r="I361" s="56">
        <v>911.75</v>
      </c>
      <c r="J361" s="56"/>
      <c r="K361" s="56"/>
      <c r="L361" s="56"/>
      <c r="M361" s="56"/>
      <c r="N361" s="40">
        <v>1</v>
      </c>
      <c r="O361" s="63">
        <f>E361+I361+G361</f>
        <v>19146.75</v>
      </c>
      <c r="P361" s="40">
        <v>12</v>
      </c>
      <c r="Q361" s="52">
        <v>0.05</v>
      </c>
      <c r="R361" s="40">
        <v>0</v>
      </c>
      <c r="S361" s="40"/>
      <c r="T361" s="53"/>
      <c r="U361" s="56"/>
      <c r="V361" s="51">
        <f t="shared" si="35"/>
        <v>2.4124905000000001</v>
      </c>
      <c r="W361" s="57">
        <f t="shared" si="33"/>
        <v>0</v>
      </c>
    </row>
    <row r="362" spans="1:23" x14ac:dyDescent="0.2">
      <c r="A362" s="155"/>
      <c r="B362" s="101" t="s">
        <v>387</v>
      </c>
      <c r="C362" s="56">
        <v>1</v>
      </c>
      <c r="D362" s="56">
        <v>1</v>
      </c>
      <c r="E362" s="56">
        <v>13895</v>
      </c>
      <c r="F362" s="56"/>
      <c r="G362" s="56"/>
      <c r="H362" s="56">
        <v>12</v>
      </c>
      <c r="I362" s="56">
        <v>694.75</v>
      </c>
      <c r="J362" s="56"/>
      <c r="K362" s="56"/>
      <c r="L362" s="56"/>
      <c r="M362" s="56"/>
      <c r="N362" s="40">
        <v>1</v>
      </c>
      <c r="O362" s="63">
        <f>E362+I362+G362</f>
        <v>14589.75</v>
      </c>
      <c r="P362" s="40">
        <v>12</v>
      </c>
      <c r="Q362" s="52">
        <v>0.05</v>
      </c>
      <c r="R362" s="40">
        <v>0</v>
      </c>
      <c r="S362" s="40"/>
      <c r="T362" s="53"/>
      <c r="U362" s="56"/>
      <c r="V362" s="51">
        <f t="shared" si="35"/>
        <v>1.8383084999999997</v>
      </c>
      <c r="W362" s="57">
        <f t="shared" si="33"/>
        <v>0</v>
      </c>
    </row>
    <row r="363" spans="1:23" x14ac:dyDescent="0.2">
      <c r="A363" s="155"/>
      <c r="B363" s="101" t="s">
        <v>388</v>
      </c>
      <c r="C363" s="56">
        <v>1</v>
      </c>
      <c r="D363" s="56">
        <v>1</v>
      </c>
      <c r="E363" s="56">
        <v>20121</v>
      </c>
      <c r="F363" s="56">
        <v>1006.05</v>
      </c>
      <c r="G363" s="56"/>
      <c r="H363" s="56">
        <v>12</v>
      </c>
      <c r="I363" s="56">
        <v>1006.05</v>
      </c>
      <c r="J363" s="56"/>
      <c r="K363" s="56"/>
      <c r="L363" s="56"/>
      <c r="M363" s="56"/>
      <c r="N363" s="40">
        <v>1</v>
      </c>
      <c r="O363" s="63">
        <f>E363+I363+G363+F363</f>
        <v>22133.1</v>
      </c>
      <c r="P363" s="40">
        <v>12</v>
      </c>
      <c r="Q363" s="52">
        <v>0.05</v>
      </c>
      <c r="R363" s="40">
        <v>0</v>
      </c>
      <c r="S363" s="40"/>
      <c r="T363" s="53"/>
      <c r="U363" s="56"/>
      <c r="V363" s="51">
        <f t="shared" si="35"/>
        <v>2.7887705999999994</v>
      </c>
      <c r="W363" s="57">
        <f t="shared" si="33"/>
        <v>0</v>
      </c>
    </row>
    <row r="364" spans="1:23" x14ac:dyDescent="0.2">
      <c r="A364" s="154"/>
      <c r="B364" s="101" t="s">
        <v>389</v>
      </c>
      <c r="C364" s="56">
        <v>1</v>
      </c>
      <c r="D364" s="56">
        <v>1</v>
      </c>
      <c r="E364" s="56">
        <v>13892</v>
      </c>
      <c r="F364" s="56"/>
      <c r="G364" s="56"/>
      <c r="H364" s="56">
        <v>12</v>
      </c>
      <c r="I364" s="56">
        <v>649.6</v>
      </c>
      <c r="J364" s="56"/>
      <c r="K364" s="56"/>
      <c r="L364" s="56"/>
      <c r="M364" s="56"/>
      <c r="N364" s="40">
        <v>1</v>
      </c>
      <c r="O364" s="63">
        <f>E364+I364+G364</f>
        <v>14541.6</v>
      </c>
      <c r="P364" s="40">
        <v>12</v>
      </c>
      <c r="Q364" s="52">
        <v>0.05</v>
      </c>
      <c r="R364" s="40">
        <v>0</v>
      </c>
      <c r="S364" s="40"/>
      <c r="T364" s="53"/>
      <c r="U364" s="56"/>
      <c r="V364" s="51">
        <f t="shared" si="35"/>
        <v>1.8322416000000001</v>
      </c>
      <c r="W364" s="57">
        <f t="shared" si="33"/>
        <v>0</v>
      </c>
    </row>
    <row r="365" spans="1:23" x14ac:dyDescent="0.2">
      <c r="A365" s="100" t="s">
        <v>199</v>
      </c>
      <c r="B365" s="100" t="s">
        <v>99</v>
      </c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40"/>
      <c r="O365" s="63">
        <f>E365+I365+G365</f>
        <v>0</v>
      </c>
      <c r="P365" s="40"/>
      <c r="Q365" s="52"/>
      <c r="R365" s="40"/>
      <c r="S365" s="40"/>
      <c r="T365" s="53"/>
      <c r="U365" s="56"/>
      <c r="V365" s="51">
        <f t="shared" si="35"/>
        <v>0</v>
      </c>
      <c r="W365" s="57">
        <f t="shared" ref="W365:W396" si="36">N365-C365</f>
        <v>0</v>
      </c>
    </row>
    <row r="366" spans="1:23" x14ac:dyDescent="0.2">
      <c r="A366" s="153" t="s">
        <v>390</v>
      </c>
      <c r="B366" s="101" t="s">
        <v>391</v>
      </c>
      <c r="C366" s="56">
        <v>1</v>
      </c>
      <c r="D366" s="56">
        <v>1</v>
      </c>
      <c r="E366" s="56">
        <v>10419</v>
      </c>
      <c r="F366" s="56">
        <v>520.95000000000005</v>
      </c>
      <c r="G366" s="56"/>
      <c r="H366" s="56">
        <v>12</v>
      </c>
      <c r="I366" s="56">
        <v>520.95000000000005</v>
      </c>
      <c r="J366" s="56"/>
      <c r="K366" s="56"/>
      <c r="L366" s="56"/>
      <c r="M366" s="56"/>
      <c r="N366" s="40">
        <v>1</v>
      </c>
      <c r="O366" s="63">
        <f>E366+I366+G366+F366</f>
        <v>11460.900000000001</v>
      </c>
      <c r="P366" s="40">
        <v>12</v>
      </c>
      <c r="Q366" s="52">
        <v>0.05</v>
      </c>
      <c r="R366" s="40">
        <v>0</v>
      </c>
      <c r="S366" s="40"/>
      <c r="T366" s="53"/>
      <c r="U366" s="56"/>
      <c r="V366" s="51">
        <f t="shared" si="35"/>
        <v>1.4440734000000002</v>
      </c>
      <c r="W366" s="57">
        <f t="shared" si="36"/>
        <v>0</v>
      </c>
    </row>
    <row r="367" spans="1:23" x14ac:dyDescent="0.2">
      <c r="A367" s="154"/>
      <c r="B367" s="101" t="s">
        <v>392</v>
      </c>
      <c r="C367" s="56">
        <v>1</v>
      </c>
      <c r="D367" s="56">
        <v>1</v>
      </c>
      <c r="E367" s="56">
        <v>10938</v>
      </c>
      <c r="F367" s="56">
        <v>546.9</v>
      </c>
      <c r="G367" s="56"/>
      <c r="H367" s="56">
        <v>12</v>
      </c>
      <c r="I367" s="56">
        <v>546.9</v>
      </c>
      <c r="J367" s="56"/>
      <c r="K367" s="56"/>
      <c r="L367" s="56"/>
      <c r="M367" s="56"/>
      <c r="N367" s="40">
        <v>1</v>
      </c>
      <c r="O367" s="109">
        <f>E367+I367+G367+F367</f>
        <v>12031.8</v>
      </c>
      <c r="P367" s="40">
        <v>12</v>
      </c>
      <c r="Q367" s="52">
        <v>0.05</v>
      </c>
      <c r="R367" s="40">
        <v>0</v>
      </c>
      <c r="S367" s="40"/>
      <c r="T367" s="53"/>
      <c r="U367" s="56"/>
      <c r="V367" s="51">
        <f t="shared" si="35"/>
        <v>1.5160068</v>
      </c>
      <c r="W367" s="57">
        <f t="shared" si="36"/>
        <v>0</v>
      </c>
    </row>
    <row r="368" spans="1:23" x14ac:dyDescent="0.2">
      <c r="A368" s="153" t="s">
        <v>393</v>
      </c>
      <c r="B368" s="101" t="s">
        <v>394</v>
      </c>
      <c r="C368" s="56">
        <v>4</v>
      </c>
      <c r="D368" s="56">
        <v>4</v>
      </c>
      <c r="E368" s="56">
        <v>33000</v>
      </c>
      <c r="F368" s="56">
        <v>1650</v>
      </c>
      <c r="G368" s="56"/>
      <c r="H368" s="56">
        <v>12</v>
      </c>
      <c r="I368" s="56">
        <v>1650</v>
      </c>
      <c r="J368" s="56"/>
      <c r="K368" s="56"/>
      <c r="L368" s="56"/>
      <c r="M368" s="56"/>
      <c r="N368" s="40">
        <v>4</v>
      </c>
      <c r="O368" s="63">
        <f>E368+I368+G368+F368</f>
        <v>36300</v>
      </c>
      <c r="P368" s="40">
        <v>12</v>
      </c>
      <c r="Q368" s="52">
        <v>0.05</v>
      </c>
      <c r="R368" s="40">
        <v>0</v>
      </c>
      <c r="S368" s="40"/>
      <c r="T368" s="53"/>
      <c r="U368" s="56"/>
      <c r="V368" s="51">
        <f t="shared" si="35"/>
        <v>18.295200000000001</v>
      </c>
      <c r="W368" s="57">
        <f t="shared" si="36"/>
        <v>0</v>
      </c>
    </row>
    <row r="369" spans="1:24" x14ac:dyDescent="0.2">
      <c r="A369" s="155"/>
      <c r="B369" s="101" t="s">
        <v>394</v>
      </c>
      <c r="C369" s="56">
        <v>2</v>
      </c>
      <c r="D369" s="56">
        <v>2</v>
      </c>
      <c r="E369" s="56">
        <v>31500</v>
      </c>
      <c r="F369" s="56">
        <v>1575</v>
      </c>
      <c r="G369" s="56"/>
      <c r="H369" s="56">
        <v>12</v>
      </c>
      <c r="I369" s="56">
        <v>1575</v>
      </c>
      <c r="J369" s="56"/>
      <c r="K369" s="56"/>
      <c r="L369" s="56"/>
      <c r="M369" s="56"/>
      <c r="N369" s="40">
        <v>2</v>
      </c>
      <c r="O369" s="63">
        <f>E369+I369+G369+F369</f>
        <v>34650</v>
      </c>
      <c r="P369" s="40">
        <v>12</v>
      </c>
      <c r="Q369" s="52">
        <v>0.05</v>
      </c>
      <c r="R369" s="40">
        <v>0</v>
      </c>
      <c r="S369" s="40"/>
      <c r="T369" s="53"/>
      <c r="U369" s="56"/>
      <c r="V369" s="51">
        <f t="shared" si="35"/>
        <v>8.7317999999999998</v>
      </c>
      <c r="W369" s="57">
        <f t="shared" si="36"/>
        <v>0</v>
      </c>
    </row>
    <row r="370" spans="1:24" x14ac:dyDescent="0.2">
      <c r="A370" s="155"/>
      <c r="B370" s="101" t="s">
        <v>394</v>
      </c>
      <c r="C370" s="56">
        <v>1</v>
      </c>
      <c r="D370" s="56">
        <v>1</v>
      </c>
      <c r="E370" s="56">
        <v>31500</v>
      </c>
      <c r="F370" s="56"/>
      <c r="G370" s="56"/>
      <c r="H370" s="56">
        <v>12</v>
      </c>
      <c r="I370" s="56">
        <v>1575</v>
      </c>
      <c r="J370" s="56"/>
      <c r="K370" s="56"/>
      <c r="L370" s="56"/>
      <c r="M370" s="56"/>
      <c r="N370" s="109">
        <v>1</v>
      </c>
      <c r="O370" s="109">
        <f>E370+I370+G370</f>
        <v>33075</v>
      </c>
      <c r="P370" s="109">
        <v>12</v>
      </c>
      <c r="Q370" s="52">
        <v>0.05</v>
      </c>
      <c r="R370" s="109">
        <v>0</v>
      </c>
      <c r="S370" s="109"/>
      <c r="T370" s="53"/>
      <c r="U370" s="56"/>
      <c r="V370" s="51">
        <f t="shared" si="35"/>
        <v>4.1674499999999997</v>
      </c>
      <c r="W370" s="57">
        <f t="shared" si="36"/>
        <v>0</v>
      </c>
    </row>
    <row r="371" spans="1:24" x14ac:dyDescent="0.2">
      <c r="A371" s="155"/>
      <c r="B371" s="101" t="s">
        <v>394</v>
      </c>
      <c r="C371" s="56">
        <v>2</v>
      </c>
      <c r="D371" s="56">
        <v>2</v>
      </c>
      <c r="E371" s="56">
        <v>30000</v>
      </c>
      <c r="F371" s="56"/>
      <c r="G371" s="56"/>
      <c r="H371" s="56">
        <v>12</v>
      </c>
      <c r="I371" s="56">
        <v>0</v>
      </c>
      <c r="J371" s="56"/>
      <c r="K371" s="56"/>
      <c r="L371" s="56"/>
      <c r="M371" s="56"/>
      <c r="N371" s="40">
        <v>2</v>
      </c>
      <c r="O371" s="63">
        <f>E371+I371+G371</f>
        <v>30000</v>
      </c>
      <c r="P371" s="40">
        <v>12</v>
      </c>
      <c r="Q371" s="52">
        <v>0.05</v>
      </c>
      <c r="R371" s="40">
        <v>0</v>
      </c>
      <c r="S371" s="40"/>
      <c r="T371" s="53"/>
      <c r="U371" s="56"/>
      <c r="V371" s="51">
        <f t="shared" si="35"/>
        <v>7.56</v>
      </c>
      <c r="W371" s="57">
        <f t="shared" si="36"/>
        <v>0</v>
      </c>
    </row>
    <row r="372" spans="1:24" ht="32" x14ac:dyDescent="0.2">
      <c r="A372" s="155"/>
      <c r="B372" s="101" t="s">
        <v>394</v>
      </c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40">
        <v>3</v>
      </c>
      <c r="O372" s="63">
        <v>30000</v>
      </c>
      <c r="P372" s="40">
        <v>3</v>
      </c>
      <c r="Q372" s="52">
        <v>0</v>
      </c>
      <c r="R372" s="40">
        <v>0</v>
      </c>
      <c r="S372" s="40"/>
      <c r="T372" s="53"/>
      <c r="U372" s="56"/>
      <c r="V372" s="51">
        <f t="shared" si="35"/>
        <v>2.7</v>
      </c>
      <c r="W372" s="57">
        <f t="shared" si="36"/>
        <v>3</v>
      </c>
      <c r="X372" s="78" t="s">
        <v>500</v>
      </c>
    </row>
    <row r="373" spans="1:24" x14ac:dyDescent="0.2">
      <c r="A373" s="155"/>
      <c r="B373" s="101" t="s">
        <v>395</v>
      </c>
      <c r="C373" s="56">
        <v>8</v>
      </c>
      <c r="D373" s="56">
        <v>8</v>
      </c>
      <c r="E373" s="56">
        <v>19800</v>
      </c>
      <c r="F373" s="56">
        <v>990</v>
      </c>
      <c r="G373" s="56">
        <v>5200</v>
      </c>
      <c r="H373" s="56">
        <v>12</v>
      </c>
      <c r="I373" s="56">
        <v>990</v>
      </c>
      <c r="J373" s="56"/>
      <c r="K373" s="56"/>
      <c r="L373" s="56"/>
      <c r="M373" s="56"/>
      <c r="N373" s="40">
        <v>8</v>
      </c>
      <c r="O373" s="63">
        <f>E373+I373+G373+I373</f>
        <v>26980</v>
      </c>
      <c r="P373" s="40">
        <v>12</v>
      </c>
      <c r="Q373" s="52">
        <v>0.05</v>
      </c>
      <c r="R373" s="40">
        <v>0</v>
      </c>
      <c r="S373" s="40"/>
      <c r="T373" s="53"/>
      <c r="U373" s="56"/>
      <c r="V373" s="51">
        <f t="shared" si="35"/>
        <v>27.19584</v>
      </c>
      <c r="W373" s="57">
        <f t="shared" si="36"/>
        <v>0</v>
      </c>
    </row>
    <row r="374" spans="1:24" x14ac:dyDescent="0.2">
      <c r="A374" s="155"/>
      <c r="B374" s="101" t="s">
        <v>395</v>
      </c>
      <c r="C374" s="56">
        <v>6</v>
      </c>
      <c r="D374" s="56">
        <v>6</v>
      </c>
      <c r="E374" s="56">
        <v>18900</v>
      </c>
      <c r="F374" s="56">
        <v>945</v>
      </c>
      <c r="G374" s="56">
        <v>5200</v>
      </c>
      <c r="H374" s="56">
        <v>12</v>
      </c>
      <c r="I374" s="56">
        <v>945</v>
      </c>
      <c r="J374" s="56"/>
      <c r="K374" s="56"/>
      <c r="L374" s="56"/>
      <c r="M374" s="56"/>
      <c r="N374" s="40">
        <v>6</v>
      </c>
      <c r="O374" s="63">
        <f>E374+I374+G374+F374</f>
        <v>25990</v>
      </c>
      <c r="P374" s="40">
        <v>12</v>
      </c>
      <c r="Q374" s="52">
        <v>0.05</v>
      </c>
      <c r="R374" s="40">
        <v>0</v>
      </c>
      <c r="S374" s="40"/>
      <c r="T374" s="53"/>
      <c r="U374" s="56"/>
      <c r="V374" s="51">
        <f t="shared" si="35"/>
        <v>19.648440000000001</v>
      </c>
      <c r="W374" s="57">
        <f t="shared" si="36"/>
        <v>0</v>
      </c>
    </row>
    <row r="375" spans="1:24" x14ac:dyDescent="0.2">
      <c r="A375" s="155"/>
      <c r="B375" s="101" t="s">
        <v>395</v>
      </c>
      <c r="C375" s="56">
        <v>3</v>
      </c>
      <c r="D375" s="56">
        <v>3</v>
      </c>
      <c r="E375" s="56">
        <v>18900</v>
      </c>
      <c r="F375" s="56"/>
      <c r="G375" s="56">
        <v>5200</v>
      </c>
      <c r="H375" s="56">
        <v>12</v>
      </c>
      <c r="I375" s="56">
        <v>945</v>
      </c>
      <c r="J375" s="56"/>
      <c r="K375" s="56"/>
      <c r="L375" s="56"/>
      <c r="M375" s="56"/>
      <c r="N375" s="109">
        <v>3</v>
      </c>
      <c r="O375" s="109">
        <f>E375+I375+G375</f>
        <v>25045</v>
      </c>
      <c r="P375" s="109">
        <v>12</v>
      </c>
      <c r="Q375" s="52">
        <v>0.05</v>
      </c>
      <c r="R375" s="109">
        <v>0</v>
      </c>
      <c r="S375" s="109"/>
      <c r="T375" s="53"/>
      <c r="U375" s="56"/>
      <c r="V375" s="51">
        <f t="shared" si="35"/>
        <v>9.4670100000000001</v>
      </c>
      <c r="W375" s="57">
        <f t="shared" si="36"/>
        <v>0</v>
      </c>
    </row>
    <row r="376" spans="1:24" x14ac:dyDescent="0.2">
      <c r="A376" s="155"/>
      <c r="B376" s="101" t="s">
        <v>395</v>
      </c>
      <c r="C376" s="56">
        <v>1</v>
      </c>
      <c r="D376" s="56">
        <v>1</v>
      </c>
      <c r="E376" s="56">
        <v>18000</v>
      </c>
      <c r="F376" s="56"/>
      <c r="G376" s="56">
        <v>5200</v>
      </c>
      <c r="H376" s="56">
        <v>12</v>
      </c>
      <c r="I376" s="56">
        <v>900</v>
      </c>
      <c r="J376" s="56"/>
      <c r="K376" s="56"/>
      <c r="L376" s="56"/>
      <c r="M376" s="56"/>
      <c r="N376" s="40">
        <v>1</v>
      </c>
      <c r="O376" s="63">
        <f>E376+I376+G376</f>
        <v>24100</v>
      </c>
      <c r="P376" s="40">
        <v>12</v>
      </c>
      <c r="Q376" s="52">
        <v>0.05</v>
      </c>
      <c r="R376" s="40">
        <v>0</v>
      </c>
      <c r="S376" s="40"/>
      <c r="T376" s="53"/>
      <c r="U376" s="56"/>
      <c r="V376" s="51">
        <f t="shared" si="35"/>
        <v>3.0366</v>
      </c>
      <c r="W376" s="57">
        <f t="shared" si="36"/>
        <v>0</v>
      </c>
    </row>
    <row r="377" spans="1:24" ht="32" x14ac:dyDescent="0.2">
      <c r="A377" s="155"/>
      <c r="B377" s="101" t="s">
        <v>395</v>
      </c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40">
        <v>3</v>
      </c>
      <c r="O377" s="63">
        <v>23000</v>
      </c>
      <c r="P377" s="40">
        <v>3</v>
      </c>
      <c r="Q377" s="52">
        <v>0</v>
      </c>
      <c r="R377" s="40">
        <v>0</v>
      </c>
      <c r="S377" s="40"/>
      <c r="T377" s="53"/>
      <c r="U377" s="56"/>
      <c r="V377" s="51">
        <f t="shared" si="35"/>
        <v>2.0699999999999998</v>
      </c>
      <c r="W377" s="57">
        <f t="shared" si="36"/>
        <v>3</v>
      </c>
      <c r="X377" s="78" t="s">
        <v>501</v>
      </c>
    </row>
    <row r="378" spans="1:24" x14ac:dyDescent="0.2">
      <c r="A378" s="155"/>
      <c r="B378" s="101" t="s">
        <v>396</v>
      </c>
      <c r="C378" s="56">
        <v>8</v>
      </c>
      <c r="D378" s="56">
        <v>8</v>
      </c>
      <c r="E378" s="56">
        <v>29290</v>
      </c>
      <c r="F378" s="56"/>
      <c r="G378" s="56"/>
      <c r="H378" s="56">
        <v>12</v>
      </c>
      <c r="I378" s="56">
        <v>1464.5</v>
      </c>
      <c r="J378" s="56"/>
      <c r="K378" s="56"/>
      <c r="L378" s="56"/>
      <c r="M378" s="56"/>
      <c r="N378" s="40">
        <v>8</v>
      </c>
      <c r="O378" s="63">
        <f t="shared" ref="O378:O384" si="37">E378+I378+G378</f>
        <v>30754.5</v>
      </c>
      <c r="P378" s="40">
        <v>12</v>
      </c>
      <c r="Q378" s="52">
        <v>0.05</v>
      </c>
      <c r="R378" s="40">
        <v>0</v>
      </c>
      <c r="S378" s="40"/>
      <c r="T378" s="53"/>
      <c r="U378" s="56"/>
      <c r="V378" s="51">
        <f t="shared" si="35"/>
        <v>31.000535999999997</v>
      </c>
      <c r="W378" s="57">
        <f t="shared" si="36"/>
        <v>0</v>
      </c>
    </row>
    <row r="379" spans="1:24" x14ac:dyDescent="0.2">
      <c r="A379" s="155"/>
      <c r="B379" s="101" t="s">
        <v>396</v>
      </c>
      <c r="C379" s="56">
        <v>1</v>
      </c>
      <c r="D379" s="56">
        <v>1</v>
      </c>
      <c r="E379" s="56">
        <v>27895</v>
      </c>
      <c r="F379" s="56"/>
      <c r="G379" s="56"/>
      <c r="H379" s="56">
        <v>12</v>
      </c>
      <c r="I379" s="56">
        <v>1394.75</v>
      </c>
      <c r="J379" s="56"/>
      <c r="K379" s="56"/>
      <c r="L379" s="56"/>
      <c r="M379" s="56"/>
      <c r="N379" s="40">
        <v>1</v>
      </c>
      <c r="O379" s="63">
        <f t="shared" si="37"/>
        <v>29289.75</v>
      </c>
      <c r="P379" s="40">
        <v>12</v>
      </c>
      <c r="Q379" s="52">
        <v>0.05</v>
      </c>
      <c r="R379" s="40">
        <v>0</v>
      </c>
      <c r="S379" s="40"/>
      <c r="T379" s="53"/>
      <c r="U379" s="56"/>
      <c r="V379" s="51">
        <f t="shared" si="35"/>
        <v>3.6905085</v>
      </c>
      <c r="W379" s="57">
        <f t="shared" si="36"/>
        <v>0</v>
      </c>
    </row>
    <row r="380" spans="1:24" x14ac:dyDescent="0.2">
      <c r="A380" s="153" t="s">
        <v>397</v>
      </c>
      <c r="B380" s="101" t="s">
        <v>398</v>
      </c>
      <c r="C380" s="56">
        <v>4</v>
      </c>
      <c r="D380" s="56">
        <v>4</v>
      </c>
      <c r="E380" s="56">
        <v>27300</v>
      </c>
      <c r="F380" s="56"/>
      <c r="G380" s="56"/>
      <c r="H380" s="56">
        <v>12</v>
      </c>
      <c r="I380" s="56">
        <v>1365</v>
      </c>
      <c r="J380" s="56"/>
      <c r="K380" s="56"/>
      <c r="L380" s="56"/>
      <c r="M380" s="56"/>
      <c r="N380" s="40">
        <v>4</v>
      </c>
      <c r="O380" s="63">
        <f t="shared" si="37"/>
        <v>28665</v>
      </c>
      <c r="P380" s="40">
        <v>12</v>
      </c>
      <c r="Q380" s="52">
        <v>0.05</v>
      </c>
      <c r="R380" s="40">
        <v>0</v>
      </c>
      <c r="S380" s="40"/>
      <c r="T380" s="53"/>
      <c r="U380" s="56"/>
      <c r="V380" s="51">
        <f t="shared" si="35"/>
        <v>14.44716</v>
      </c>
      <c r="W380" s="57">
        <f t="shared" si="36"/>
        <v>0</v>
      </c>
    </row>
    <row r="381" spans="1:24" x14ac:dyDescent="0.2">
      <c r="A381" s="155"/>
      <c r="B381" s="101" t="s">
        <v>398</v>
      </c>
      <c r="C381" s="56">
        <v>1</v>
      </c>
      <c r="D381" s="56">
        <v>1</v>
      </c>
      <c r="E381" s="56">
        <v>22000</v>
      </c>
      <c r="F381" s="56"/>
      <c r="G381" s="56"/>
      <c r="H381" s="56">
        <v>12</v>
      </c>
      <c r="I381" s="56">
        <v>0</v>
      </c>
      <c r="J381" s="56"/>
      <c r="K381" s="56"/>
      <c r="L381" s="56"/>
      <c r="M381" s="56"/>
      <c r="N381" s="40">
        <v>1</v>
      </c>
      <c r="O381" s="63">
        <f t="shared" si="37"/>
        <v>22000</v>
      </c>
      <c r="P381" s="40">
        <v>12</v>
      </c>
      <c r="Q381" s="52">
        <v>0.05</v>
      </c>
      <c r="R381" s="40">
        <v>0</v>
      </c>
      <c r="S381" s="40"/>
      <c r="T381" s="53"/>
      <c r="U381" s="56"/>
      <c r="V381" s="51">
        <f t="shared" si="35"/>
        <v>2.7719999999999998</v>
      </c>
      <c r="W381" s="57">
        <f t="shared" si="36"/>
        <v>0</v>
      </c>
    </row>
    <row r="382" spans="1:24" x14ac:dyDescent="0.2">
      <c r="A382" s="155"/>
      <c r="B382" s="101" t="s">
        <v>399</v>
      </c>
      <c r="C382" s="56">
        <v>1</v>
      </c>
      <c r="D382" s="56">
        <v>1</v>
      </c>
      <c r="E382" s="56">
        <v>59535</v>
      </c>
      <c r="F382" s="56"/>
      <c r="G382" s="56"/>
      <c r="H382" s="56">
        <v>12</v>
      </c>
      <c r="I382" s="56">
        <v>2976.75</v>
      </c>
      <c r="J382" s="56"/>
      <c r="K382" s="56"/>
      <c r="L382" s="56"/>
      <c r="M382" s="56"/>
      <c r="N382" s="40">
        <v>1</v>
      </c>
      <c r="O382" s="63">
        <f t="shared" si="37"/>
        <v>62511.75</v>
      </c>
      <c r="P382" s="40">
        <v>12</v>
      </c>
      <c r="Q382" s="52">
        <v>0.05</v>
      </c>
      <c r="R382" s="40">
        <v>0</v>
      </c>
      <c r="S382" s="40"/>
      <c r="T382" s="53"/>
      <c r="U382" s="56"/>
      <c r="V382" s="51">
        <f t="shared" si="35"/>
        <v>7.8764804999999996</v>
      </c>
      <c r="W382" s="57">
        <f t="shared" si="36"/>
        <v>0</v>
      </c>
    </row>
    <row r="383" spans="1:24" x14ac:dyDescent="0.2">
      <c r="A383" s="155"/>
      <c r="B383" s="101" t="s">
        <v>399</v>
      </c>
      <c r="C383" s="56">
        <v>1</v>
      </c>
      <c r="D383" s="56">
        <v>1</v>
      </c>
      <c r="E383" s="56">
        <v>54000</v>
      </c>
      <c r="F383" s="56"/>
      <c r="G383" s="56"/>
      <c r="H383" s="56">
        <v>12</v>
      </c>
      <c r="I383" s="56">
        <v>0</v>
      </c>
      <c r="J383" s="56"/>
      <c r="K383" s="56"/>
      <c r="L383" s="56"/>
      <c r="M383" s="56"/>
      <c r="N383" s="40">
        <v>1</v>
      </c>
      <c r="O383" s="63">
        <f t="shared" si="37"/>
        <v>54000</v>
      </c>
      <c r="P383" s="40">
        <v>12</v>
      </c>
      <c r="Q383" s="52">
        <v>0.05</v>
      </c>
      <c r="R383" s="40">
        <v>0</v>
      </c>
      <c r="S383" s="40"/>
      <c r="T383" s="53"/>
      <c r="U383" s="56"/>
      <c r="V383" s="51">
        <f t="shared" si="35"/>
        <v>6.8040000000000003</v>
      </c>
      <c r="W383" s="57">
        <f t="shared" si="36"/>
        <v>0</v>
      </c>
    </row>
    <row r="384" spans="1:24" x14ac:dyDescent="0.2">
      <c r="A384" s="155"/>
      <c r="B384" s="98" t="s">
        <v>399</v>
      </c>
      <c r="C384" s="56">
        <v>7</v>
      </c>
      <c r="D384" s="56">
        <v>0</v>
      </c>
      <c r="E384" s="56">
        <v>54000</v>
      </c>
      <c r="F384" s="56"/>
      <c r="G384" s="56"/>
      <c r="H384" s="56">
        <v>12</v>
      </c>
      <c r="I384" s="56">
        <v>0</v>
      </c>
      <c r="J384" s="56"/>
      <c r="K384" s="56"/>
      <c r="L384" s="56"/>
      <c r="M384" s="56"/>
      <c r="N384" s="40">
        <v>4</v>
      </c>
      <c r="O384" s="63">
        <f t="shared" si="37"/>
        <v>54000</v>
      </c>
      <c r="P384" s="40">
        <v>12</v>
      </c>
      <c r="Q384" s="52">
        <v>0</v>
      </c>
      <c r="R384" s="40">
        <v>0</v>
      </c>
      <c r="S384" s="40"/>
      <c r="T384" s="53"/>
      <c r="U384" s="56"/>
      <c r="V384" s="51">
        <f t="shared" si="35"/>
        <v>25.92</v>
      </c>
      <c r="W384" s="57">
        <f t="shared" si="36"/>
        <v>-3</v>
      </c>
    </row>
    <row r="385" spans="1:24" x14ac:dyDescent="0.2">
      <c r="A385" s="154"/>
      <c r="B385" s="101" t="s">
        <v>400</v>
      </c>
      <c r="C385" s="56">
        <v>2</v>
      </c>
      <c r="D385" s="56">
        <v>2</v>
      </c>
      <c r="E385" s="56">
        <v>24315</v>
      </c>
      <c r="F385" s="56"/>
      <c r="G385" s="56"/>
      <c r="H385" s="56">
        <v>12</v>
      </c>
      <c r="I385" s="56">
        <v>1215.75</v>
      </c>
      <c r="J385" s="56"/>
      <c r="K385" s="56"/>
      <c r="L385" s="56"/>
      <c r="M385" s="56"/>
      <c r="N385" s="40">
        <v>2</v>
      </c>
      <c r="O385" s="63">
        <f>E385+I385+G385</f>
        <v>25530.75</v>
      </c>
      <c r="P385" s="40">
        <v>12</v>
      </c>
      <c r="Q385" s="52">
        <v>0.05</v>
      </c>
      <c r="R385" s="40">
        <v>0</v>
      </c>
      <c r="S385" s="40"/>
      <c r="T385" s="53"/>
      <c r="U385" s="56"/>
      <c r="V385" s="51">
        <f t="shared" si="35"/>
        <v>6.4337489999999988</v>
      </c>
      <c r="W385" s="57">
        <f t="shared" si="36"/>
        <v>0</v>
      </c>
    </row>
    <row r="386" spans="1:24" x14ac:dyDescent="0.2">
      <c r="A386" s="153" t="s">
        <v>401</v>
      </c>
      <c r="B386" s="101" t="s">
        <v>402</v>
      </c>
      <c r="C386" s="56">
        <v>1</v>
      </c>
      <c r="D386" s="56">
        <v>1</v>
      </c>
      <c r="E386" s="56">
        <v>19340</v>
      </c>
      <c r="F386" s="56">
        <v>967</v>
      </c>
      <c r="G386" s="56"/>
      <c r="H386" s="56">
        <v>12</v>
      </c>
      <c r="I386" s="56">
        <v>967</v>
      </c>
      <c r="J386" s="56"/>
      <c r="K386" s="56"/>
      <c r="L386" s="56"/>
      <c r="M386" s="56"/>
      <c r="N386" s="40">
        <v>1</v>
      </c>
      <c r="O386" s="63">
        <f>E386+I386+G386+F386</f>
        <v>21274</v>
      </c>
      <c r="P386" s="40">
        <v>12</v>
      </c>
      <c r="Q386" s="52">
        <v>0.05</v>
      </c>
      <c r="R386" s="40">
        <v>0</v>
      </c>
      <c r="S386" s="40"/>
      <c r="T386" s="53"/>
      <c r="U386" s="56"/>
      <c r="V386" s="51">
        <f t="shared" ref="V386:V417" si="38">((N386*(O386+(O386*Q386)+R386))+(S386*5%*O386+T386*10%*O386+U386*15%*O386))*P386/100000</f>
        <v>2.6805240000000001</v>
      </c>
      <c r="W386" s="57">
        <f t="shared" si="36"/>
        <v>0</v>
      </c>
    </row>
    <row r="387" spans="1:24" x14ac:dyDescent="0.2">
      <c r="A387" s="155"/>
      <c r="B387" s="101" t="s">
        <v>403</v>
      </c>
      <c r="C387" s="56">
        <v>9</v>
      </c>
      <c r="D387" s="56">
        <v>9</v>
      </c>
      <c r="E387" s="56">
        <v>13890</v>
      </c>
      <c r="F387" s="56"/>
      <c r="G387" s="56"/>
      <c r="H387" s="56">
        <v>12</v>
      </c>
      <c r="I387" s="56">
        <v>694.5</v>
      </c>
      <c r="J387" s="56"/>
      <c r="K387" s="56"/>
      <c r="L387" s="56"/>
      <c r="M387" s="56"/>
      <c r="N387" s="40">
        <v>9</v>
      </c>
      <c r="O387" s="63">
        <f>E387+I387+G387</f>
        <v>14584.5</v>
      </c>
      <c r="P387" s="40">
        <v>12</v>
      </c>
      <c r="Q387" s="52">
        <v>0.05</v>
      </c>
      <c r="R387" s="40">
        <v>0</v>
      </c>
      <c r="S387" s="40"/>
      <c r="T387" s="53"/>
      <c r="U387" s="56"/>
      <c r="V387" s="51">
        <f t="shared" si="38"/>
        <v>16.538822999999997</v>
      </c>
      <c r="W387" s="57">
        <f t="shared" si="36"/>
        <v>0</v>
      </c>
    </row>
    <row r="388" spans="1:24" x14ac:dyDescent="0.2">
      <c r="A388" s="153" t="s">
        <v>404</v>
      </c>
      <c r="B388" s="101" t="s">
        <v>405</v>
      </c>
      <c r="C388" s="56">
        <v>9</v>
      </c>
      <c r="D388" s="56">
        <v>9</v>
      </c>
      <c r="E388" s="56">
        <v>9725</v>
      </c>
      <c r="F388" s="56">
        <v>487</v>
      </c>
      <c r="G388" s="56">
        <v>5275</v>
      </c>
      <c r="H388" s="56">
        <v>12</v>
      </c>
      <c r="I388" s="56">
        <v>487</v>
      </c>
      <c r="J388" s="56"/>
      <c r="K388" s="56"/>
      <c r="L388" s="56"/>
      <c r="M388" s="56"/>
      <c r="N388" s="40">
        <v>9</v>
      </c>
      <c r="O388" s="63">
        <f>E388+I388+G388+F388</f>
        <v>15974</v>
      </c>
      <c r="P388" s="40">
        <v>12</v>
      </c>
      <c r="Q388" s="52">
        <v>0.05</v>
      </c>
      <c r="R388" s="40">
        <v>0</v>
      </c>
      <c r="S388" s="40"/>
      <c r="T388" s="53"/>
      <c r="U388" s="56"/>
      <c r="V388" s="51">
        <f t="shared" si="38"/>
        <v>18.114516000000002</v>
      </c>
      <c r="W388" s="57">
        <f t="shared" si="36"/>
        <v>0</v>
      </c>
    </row>
    <row r="389" spans="1:24" x14ac:dyDescent="0.2">
      <c r="A389" s="155"/>
      <c r="B389" s="101" t="s">
        <v>406</v>
      </c>
      <c r="C389" s="56">
        <v>1</v>
      </c>
      <c r="D389" s="56">
        <v>1</v>
      </c>
      <c r="E389" s="56">
        <v>36456</v>
      </c>
      <c r="F389" s="56"/>
      <c r="G389" s="56"/>
      <c r="H389" s="56">
        <v>12</v>
      </c>
      <c r="I389" s="56">
        <v>1823.25</v>
      </c>
      <c r="J389" s="56"/>
      <c r="K389" s="56"/>
      <c r="L389" s="56"/>
      <c r="M389" s="56"/>
      <c r="N389" s="40">
        <v>1</v>
      </c>
      <c r="O389" s="63">
        <f>E389+I389+G389</f>
        <v>38279.25</v>
      </c>
      <c r="P389" s="40">
        <v>12</v>
      </c>
      <c r="Q389" s="52">
        <v>0.05</v>
      </c>
      <c r="R389" s="40">
        <v>0</v>
      </c>
      <c r="S389" s="40"/>
      <c r="T389" s="53"/>
      <c r="U389" s="56"/>
      <c r="V389" s="51">
        <f t="shared" si="38"/>
        <v>4.8231855000000001</v>
      </c>
      <c r="W389" s="57">
        <f t="shared" si="36"/>
        <v>0</v>
      </c>
    </row>
    <row r="390" spans="1:24" x14ac:dyDescent="0.2">
      <c r="A390" s="154"/>
      <c r="B390" s="101" t="s">
        <v>407</v>
      </c>
      <c r="C390" s="56">
        <v>1</v>
      </c>
      <c r="D390" s="56">
        <v>1</v>
      </c>
      <c r="E390" s="56">
        <v>34730</v>
      </c>
      <c r="F390" s="56"/>
      <c r="G390" s="56"/>
      <c r="H390" s="56">
        <v>12</v>
      </c>
      <c r="I390" s="56">
        <v>1736.5</v>
      </c>
      <c r="J390" s="56"/>
      <c r="K390" s="56"/>
      <c r="L390" s="56"/>
      <c r="M390" s="56"/>
      <c r="N390" s="40">
        <v>1</v>
      </c>
      <c r="O390" s="63">
        <f>E390+I390+G390</f>
        <v>36466.5</v>
      </c>
      <c r="P390" s="40">
        <v>12</v>
      </c>
      <c r="Q390" s="52">
        <v>0.05</v>
      </c>
      <c r="R390" s="40">
        <v>0</v>
      </c>
      <c r="S390" s="40"/>
      <c r="T390" s="53"/>
      <c r="U390" s="56"/>
      <c r="V390" s="51">
        <f t="shared" si="38"/>
        <v>4.5947789999999999</v>
      </c>
      <c r="W390" s="57">
        <f t="shared" si="36"/>
        <v>0</v>
      </c>
    </row>
    <row r="391" spans="1:24" x14ac:dyDescent="0.2">
      <c r="A391" s="104" t="s">
        <v>408</v>
      </c>
      <c r="B391" s="101" t="s">
        <v>409</v>
      </c>
      <c r="C391" s="56">
        <v>1</v>
      </c>
      <c r="D391" s="56">
        <v>1</v>
      </c>
      <c r="E391" s="56">
        <v>19800</v>
      </c>
      <c r="F391" s="56">
        <v>990</v>
      </c>
      <c r="G391" s="56"/>
      <c r="H391" s="56">
        <v>12</v>
      </c>
      <c r="I391" s="56">
        <v>990</v>
      </c>
      <c r="J391" s="56"/>
      <c r="K391" s="56"/>
      <c r="L391" s="56"/>
      <c r="M391" s="56"/>
      <c r="N391" s="40">
        <v>1</v>
      </c>
      <c r="O391" s="63">
        <f>E391+I391+G391+F391</f>
        <v>21780</v>
      </c>
      <c r="P391" s="40">
        <v>12</v>
      </c>
      <c r="Q391" s="52">
        <v>0.05</v>
      </c>
      <c r="R391" s="40">
        <v>0</v>
      </c>
      <c r="S391" s="40"/>
      <c r="T391" s="53"/>
      <c r="U391" s="56"/>
      <c r="V391" s="51">
        <f t="shared" si="38"/>
        <v>2.7442799999999998</v>
      </c>
      <c r="W391" s="57">
        <f t="shared" si="36"/>
        <v>0</v>
      </c>
    </row>
    <row r="392" spans="1:24" x14ac:dyDescent="0.2">
      <c r="A392" s="104" t="s">
        <v>410</v>
      </c>
      <c r="B392" s="101" t="s">
        <v>411</v>
      </c>
      <c r="C392" s="56">
        <v>1</v>
      </c>
      <c r="D392" s="56">
        <v>1</v>
      </c>
      <c r="E392" s="56">
        <v>14885</v>
      </c>
      <c r="F392" s="56"/>
      <c r="G392" s="56"/>
      <c r="H392" s="56">
        <v>12</v>
      </c>
      <c r="I392" s="56">
        <v>744.25</v>
      </c>
      <c r="J392" s="56"/>
      <c r="K392" s="56"/>
      <c r="L392" s="56"/>
      <c r="M392" s="56"/>
      <c r="N392" s="40">
        <v>1</v>
      </c>
      <c r="O392" s="63">
        <f>E392+I392+G392</f>
        <v>15629.25</v>
      </c>
      <c r="P392" s="40">
        <v>12</v>
      </c>
      <c r="Q392" s="52">
        <v>0.05</v>
      </c>
      <c r="R392" s="40">
        <v>0</v>
      </c>
      <c r="S392" s="40"/>
      <c r="T392" s="53"/>
      <c r="U392" s="56"/>
      <c r="V392" s="51">
        <f t="shared" si="38"/>
        <v>1.9692855000000002</v>
      </c>
      <c r="W392" s="57">
        <f t="shared" si="36"/>
        <v>0</v>
      </c>
    </row>
    <row r="393" spans="1:24" x14ac:dyDescent="0.2">
      <c r="A393" s="153" t="s">
        <v>412</v>
      </c>
      <c r="B393" s="101" t="s">
        <v>413</v>
      </c>
      <c r="C393" s="56">
        <v>7</v>
      </c>
      <c r="D393" s="56">
        <v>7</v>
      </c>
      <c r="E393" s="56">
        <v>15950</v>
      </c>
      <c r="F393" s="56">
        <v>798</v>
      </c>
      <c r="G393" s="56">
        <v>4050</v>
      </c>
      <c r="H393" s="56">
        <v>12</v>
      </c>
      <c r="I393" s="56">
        <v>798</v>
      </c>
      <c r="J393" s="56"/>
      <c r="K393" s="56"/>
      <c r="L393" s="56"/>
      <c r="M393" s="56"/>
      <c r="N393" s="40">
        <v>7</v>
      </c>
      <c r="O393" s="63">
        <f>E393+I393+G393+F393</f>
        <v>21596</v>
      </c>
      <c r="P393" s="40">
        <v>12</v>
      </c>
      <c r="Q393" s="52">
        <v>0.05</v>
      </c>
      <c r="R393" s="40">
        <v>0</v>
      </c>
      <c r="S393" s="40"/>
      <c r="T393" s="53"/>
      <c r="U393" s="56"/>
      <c r="V393" s="51">
        <f t="shared" si="38"/>
        <v>19.047672000000002</v>
      </c>
      <c r="W393" s="57">
        <f t="shared" si="36"/>
        <v>0</v>
      </c>
    </row>
    <row r="394" spans="1:24" x14ac:dyDescent="0.2">
      <c r="A394" s="155"/>
      <c r="B394" s="101" t="s">
        <v>413</v>
      </c>
      <c r="C394" s="56">
        <v>2</v>
      </c>
      <c r="D394" s="56">
        <v>2</v>
      </c>
      <c r="E394" s="56">
        <v>14500</v>
      </c>
      <c r="F394" s="56"/>
      <c r="G394" s="56">
        <v>5500</v>
      </c>
      <c r="H394" s="56">
        <v>12</v>
      </c>
      <c r="I394" s="56">
        <v>725</v>
      </c>
      <c r="J394" s="56"/>
      <c r="K394" s="56"/>
      <c r="L394" s="56"/>
      <c r="M394" s="56"/>
      <c r="N394" s="40">
        <v>2</v>
      </c>
      <c r="O394" s="63">
        <f>E394+I394+G394</f>
        <v>20725</v>
      </c>
      <c r="P394" s="40">
        <v>12</v>
      </c>
      <c r="Q394" s="52">
        <v>0.05</v>
      </c>
      <c r="R394" s="40">
        <v>0</v>
      </c>
      <c r="S394" s="40"/>
      <c r="T394" s="53"/>
      <c r="U394" s="56"/>
      <c r="V394" s="51">
        <f t="shared" si="38"/>
        <v>5.2226999999999997</v>
      </c>
      <c r="W394" s="57">
        <f t="shared" si="36"/>
        <v>0</v>
      </c>
    </row>
    <row r="395" spans="1:24" x14ac:dyDescent="0.2">
      <c r="A395" s="154"/>
      <c r="B395" s="101" t="s">
        <v>414</v>
      </c>
      <c r="C395" s="56">
        <v>2</v>
      </c>
      <c r="D395" s="56">
        <v>2</v>
      </c>
      <c r="E395" s="56">
        <v>16000</v>
      </c>
      <c r="F395" s="56"/>
      <c r="G395" s="56"/>
      <c r="H395" s="56">
        <v>12</v>
      </c>
      <c r="I395" s="56">
        <v>800</v>
      </c>
      <c r="J395" s="56"/>
      <c r="K395" s="56"/>
      <c r="L395" s="56"/>
      <c r="M395" s="56"/>
      <c r="N395" s="40">
        <v>2</v>
      </c>
      <c r="O395" s="63">
        <f>E395+I395+G395</f>
        <v>16800</v>
      </c>
      <c r="P395" s="40">
        <v>12</v>
      </c>
      <c r="Q395" s="52">
        <v>0.05</v>
      </c>
      <c r="R395" s="40">
        <v>0</v>
      </c>
      <c r="S395" s="40"/>
      <c r="T395" s="53"/>
      <c r="U395" s="56"/>
      <c r="V395" s="51">
        <f t="shared" si="38"/>
        <v>4.2336</v>
      </c>
      <c r="W395" s="57">
        <f t="shared" si="36"/>
        <v>0</v>
      </c>
    </row>
    <row r="396" spans="1:24" x14ac:dyDescent="0.2">
      <c r="A396" s="153" t="s">
        <v>415</v>
      </c>
      <c r="B396" s="101" t="s">
        <v>416</v>
      </c>
      <c r="C396" s="56">
        <v>1</v>
      </c>
      <c r="D396" s="56">
        <v>1</v>
      </c>
      <c r="E396" s="56">
        <v>303025</v>
      </c>
      <c r="F396" s="56"/>
      <c r="G396" s="56"/>
      <c r="H396" s="56">
        <v>12</v>
      </c>
      <c r="I396" s="56">
        <v>15151.25</v>
      </c>
      <c r="J396" s="56"/>
      <c r="K396" s="56"/>
      <c r="L396" s="56"/>
      <c r="M396" s="56"/>
      <c r="N396" s="40">
        <v>1</v>
      </c>
      <c r="O396" s="63">
        <f>E396+I396+G396</f>
        <v>318176.25</v>
      </c>
      <c r="P396" s="40">
        <v>12</v>
      </c>
      <c r="Q396" s="52">
        <v>0.05</v>
      </c>
      <c r="R396" s="40">
        <v>0</v>
      </c>
      <c r="S396" s="40"/>
      <c r="T396" s="53"/>
      <c r="U396" s="56"/>
      <c r="V396" s="51">
        <f t="shared" si="38"/>
        <v>40.090207499999998</v>
      </c>
      <c r="W396" s="57">
        <f t="shared" si="36"/>
        <v>0</v>
      </c>
    </row>
    <row r="397" spans="1:24" ht="32" x14ac:dyDescent="0.2">
      <c r="A397" s="154"/>
      <c r="B397" s="101" t="s">
        <v>502</v>
      </c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40">
        <v>3</v>
      </c>
      <c r="O397" s="63">
        <v>15000</v>
      </c>
      <c r="P397" s="40">
        <v>3</v>
      </c>
      <c r="Q397" s="52">
        <v>0</v>
      </c>
      <c r="R397" s="40">
        <v>0</v>
      </c>
      <c r="S397" s="40"/>
      <c r="T397" s="53"/>
      <c r="U397" s="56"/>
      <c r="V397" s="51">
        <f t="shared" si="38"/>
        <v>1.35</v>
      </c>
      <c r="W397" s="57">
        <f t="shared" ref="W397:W428" si="39">N397-C397</f>
        <v>3</v>
      </c>
      <c r="X397" s="78" t="s">
        <v>596</v>
      </c>
    </row>
    <row r="398" spans="1:24" x14ac:dyDescent="0.2">
      <c r="A398" s="104" t="s">
        <v>417</v>
      </c>
      <c r="B398" s="101" t="s">
        <v>418</v>
      </c>
      <c r="C398" s="56">
        <v>6</v>
      </c>
      <c r="D398" s="56">
        <v>6</v>
      </c>
      <c r="E398" s="56">
        <v>12130</v>
      </c>
      <c r="F398" s="56"/>
      <c r="G398" s="56"/>
      <c r="H398" s="56">
        <v>12</v>
      </c>
      <c r="I398" s="56">
        <v>606.5</v>
      </c>
      <c r="J398" s="56"/>
      <c r="K398" s="56"/>
      <c r="L398" s="56"/>
      <c r="M398" s="56"/>
      <c r="N398" s="40">
        <v>6</v>
      </c>
      <c r="O398" s="63">
        <f>E398+I398+G398</f>
        <v>12736.5</v>
      </c>
      <c r="P398" s="40">
        <v>12</v>
      </c>
      <c r="Q398" s="52">
        <v>0.05</v>
      </c>
      <c r="R398" s="40">
        <v>0</v>
      </c>
      <c r="S398" s="40"/>
      <c r="T398" s="53"/>
      <c r="U398" s="56"/>
      <c r="V398" s="51">
        <f t="shared" si="38"/>
        <v>9.628794000000001</v>
      </c>
      <c r="W398" s="57">
        <f t="shared" si="39"/>
        <v>0</v>
      </c>
    </row>
    <row r="399" spans="1:24" x14ac:dyDescent="0.2">
      <c r="A399" s="104" t="s">
        <v>563</v>
      </c>
      <c r="B399" s="101" t="s">
        <v>188</v>
      </c>
      <c r="C399" s="56">
        <v>4</v>
      </c>
      <c r="D399" s="56">
        <v>4</v>
      </c>
      <c r="E399" s="56">
        <v>20055</v>
      </c>
      <c r="F399" s="56">
        <v>1002.75</v>
      </c>
      <c r="G399" s="56"/>
      <c r="H399" s="56">
        <v>12</v>
      </c>
      <c r="I399" s="56">
        <v>1002.75</v>
      </c>
      <c r="J399" s="56"/>
      <c r="K399" s="56"/>
      <c r="L399" s="56"/>
      <c r="M399" s="56"/>
      <c r="N399" s="40">
        <v>4</v>
      </c>
      <c r="O399" s="63">
        <f>E399+I399+G399+F399</f>
        <v>22060.5</v>
      </c>
      <c r="P399" s="40">
        <v>12</v>
      </c>
      <c r="Q399" s="52">
        <v>0.05</v>
      </c>
      <c r="R399" s="40">
        <v>0</v>
      </c>
      <c r="S399" s="40"/>
      <c r="T399" s="53"/>
      <c r="U399" s="56"/>
      <c r="V399" s="51">
        <f t="shared" si="38"/>
        <v>11.118492000000002</v>
      </c>
      <c r="W399" s="57">
        <f t="shared" si="39"/>
        <v>0</v>
      </c>
    </row>
    <row r="400" spans="1:24" x14ac:dyDescent="0.2">
      <c r="A400" s="104" t="s">
        <v>419</v>
      </c>
      <c r="B400" s="101" t="s">
        <v>503</v>
      </c>
      <c r="C400" s="56">
        <v>9</v>
      </c>
      <c r="D400" s="56">
        <v>9</v>
      </c>
      <c r="E400" s="56">
        <v>24255</v>
      </c>
      <c r="F400" s="56">
        <v>1212.75</v>
      </c>
      <c r="G400" s="56"/>
      <c r="H400" s="56">
        <v>12</v>
      </c>
      <c r="I400" s="56">
        <v>1212.75</v>
      </c>
      <c r="J400" s="56"/>
      <c r="K400" s="56"/>
      <c r="L400" s="56"/>
      <c r="M400" s="56"/>
      <c r="N400" s="40">
        <v>9</v>
      </c>
      <c r="O400" s="63">
        <f>E400+I400+G400+F400</f>
        <v>26680.5</v>
      </c>
      <c r="P400" s="40">
        <v>12</v>
      </c>
      <c r="Q400" s="52">
        <v>0.05</v>
      </c>
      <c r="R400" s="40">
        <v>0</v>
      </c>
      <c r="S400" s="40"/>
      <c r="T400" s="53"/>
      <c r="U400" s="56"/>
      <c r="V400" s="51">
        <f t="shared" si="38"/>
        <v>30.255687000000002</v>
      </c>
      <c r="W400" s="57">
        <f t="shared" si="39"/>
        <v>0</v>
      </c>
    </row>
    <row r="401" spans="1:24" x14ac:dyDescent="0.2">
      <c r="A401" s="153" t="s">
        <v>420</v>
      </c>
      <c r="B401" s="101" t="s">
        <v>421</v>
      </c>
      <c r="C401" s="56">
        <v>8</v>
      </c>
      <c r="D401" s="56">
        <v>8</v>
      </c>
      <c r="E401" s="56">
        <v>40517</v>
      </c>
      <c r="F401" s="56">
        <v>2025.85</v>
      </c>
      <c r="G401" s="56"/>
      <c r="H401" s="56">
        <v>12</v>
      </c>
      <c r="I401" s="56">
        <v>2025.85</v>
      </c>
      <c r="J401" s="56"/>
      <c r="K401" s="56"/>
      <c r="L401" s="56"/>
      <c r="M401" s="56"/>
      <c r="N401" s="40">
        <v>8</v>
      </c>
      <c r="O401" s="63">
        <f>E401+I401+G401+F401</f>
        <v>44568.7</v>
      </c>
      <c r="P401" s="40">
        <v>12</v>
      </c>
      <c r="Q401" s="52">
        <v>0.05</v>
      </c>
      <c r="R401" s="40">
        <v>0</v>
      </c>
      <c r="S401" s="40"/>
      <c r="T401" s="53"/>
      <c r="U401" s="56"/>
      <c r="V401" s="51">
        <f t="shared" si="38"/>
        <v>44.925249599999994</v>
      </c>
      <c r="W401" s="57">
        <f t="shared" si="39"/>
        <v>0</v>
      </c>
    </row>
    <row r="402" spans="1:24" x14ac:dyDescent="0.2">
      <c r="A402" s="154"/>
      <c r="B402" s="101" t="s">
        <v>421</v>
      </c>
      <c r="C402" s="56">
        <v>1</v>
      </c>
      <c r="D402" s="56">
        <v>1</v>
      </c>
      <c r="E402" s="56">
        <v>38588</v>
      </c>
      <c r="F402" s="56"/>
      <c r="G402" s="56"/>
      <c r="H402" s="56">
        <v>12</v>
      </c>
      <c r="I402" s="56">
        <v>1929.4</v>
      </c>
      <c r="J402" s="56"/>
      <c r="K402" s="56"/>
      <c r="L402" s="56"/>
      <c r="M402" s="56"/>
      <c r="N402" s="40">
        <v>1</v>
      </c>
      <c r="O402" s="63">
        <f>E402+I402+G402</f>
        <v>40517.4</v>
      </c>
      <c r="P402" s="40">
        <v>12</v>
      </c>
      <c r="Q402" s="52">
        <v>0.05</v>
      </c>
      <c r="R402" s="40">
        <v>0</v>
      </c>
      <c r="S402" s="40"/>
      <c r="T402" s="53"/>
      <c r="U402" s="56"/>
      <c r="V402" s="51">
        <f t="shared" si="38"/>
        <v>5.1051924000000009</v>
      </c>
      <c r="W402" s="57">
        <f t="shared" si="39"/>
        <v>0</v>
      </c>
    </row>
    <row r="403" spans="1:24" x14ac:dyDescent="0.2">
      <c r="A403" s="160" t="s">
        <v>422</v>
      </c>
      <c r="B403" s="99" t="s">
        <v>423</v>
      </c>
      <c r="C403" s="56">
        <v>2</v>
      </c>
      <c r="D403" s="56">
        <v>2</v>
      </c>
      <c r="E403" s="56">
        <v>28523</v>
      </c>
      <c r="F403" s="56">
        <v>1426.15</v>
      </c>
      <c r="G403" s="56"/>
      <c r="H403" s="56">
        <v>12</v>
      </c>
      <c r="I403" s="56">
        <v>1426.15</v>
      </c>
      <c r="J403" s="56"/>
      <c r="K403" s="56"/>
      <c r="L403" s="56"/>
      <c r="M403" s="56"/>
      <c r="N403" s="40">
        <v>2</v>
      </c>
      <c r="O403" s="63">
        <f>E403+I403+G403+F403</f>
        <v>31375.300000000003</v>
      </c>
      <c r="P403" s="40">
        <v>12</v>
      </c>
      <c r="Q403" s="52">
        <v>0.05</v>
      </c>
      <c r="R403" s="40">
        <v>0</v>
      </c>
      <c r="S403" s="40"/>
      <c r="T403" s="53"/>
      <c r="U403" s="56"/>
      <c r="V403" s="51">
        <f t="shared" si="38"/>
        <v>7.9065756000000009</v>
      </c>
      <c r="W403" s="57">
        <f t="shared" si="39"/>
        <v>0</v>
      </c>
    </row>
    <row r="404" spans="1:24" ht="14.25" customHeight="1" x14ac:dyDescent="0.2">
      <c r="A404" s="160"/>
      <c r="B404" s="99" t="s">
        <v>423</v>
      </c>
      <c r="C404" s="56">
        <v>1</v>
      </c>
      <c r="D404" s="56">
        <v>1</v>
      </c>
      <c r="E404" s="56">
        <v>27658</v>
      </c>
      <c r="F404" s="56">
        <v>1382.9</v>
      </c>
      <c r="G404" s="56"/>
      <c r="H404" s="56">
        <v>12</v>
      </c>
      <c r="I404" s="56">
        <v>1382.9</v>
      </c>
      <c r="J404" s="56"/>
      <c r="K404" s="56"/>
      <c r="L404" s="56"/>
      <c r="M404" s="56"/>
      <c r="N404" s="40">
        <v>1</v>
      </c>
      <c r="O404" s="63">
        <f>E404+I404+G404+F404</f>
        <v>30423.800000000003</v>
      </c>
      <c r="P404" s="40">
        <v>12</v>
      </c>
      <c r="Q404" s="52">
        <v>0.05</v>
      </c>
      <c r="R404" s="40">
        <v>0</v>
      </c>
      <c r="S404" s="40"/>
      <c r="T404" s="53"/>
      <c r="U404" s="56"/>
      <c r="V404" s="51">
        <f t="shared" si="38"/>
        <v>3.8333987999999999</v>
      </c>
      <c r="W404" s="57">
        <f t="shared" si="39"/>
        <v>0</v>
      </c>
    </row>
    <row r="405" spans="1:24" x14ac:dyDescent="0.2">
      <c r="A405" s="160"/>
      <c r="B405" s="99" t="s">
        <v>423</v>
      </c>
      <c r="C405" s="56">
        <v>3</v>
      </c>
      <c r="D405" s="56">
        <v>3</v>
      </c>
      <c r="E405" s="56">
        <v>27227</v>
      </c>
      <c r="F405" s="56">
        <v>1361.35</v>
      </c>
      <c r="G405" s="56"/>
      <c r="H405" s="56">
        <v>12</v>
      </c>
      <c r="I405" s="56">
        <v>1361.35</v>
      </c>
      <c r="J405" s="56"/>
      <c r="K405" s="56"/>
      <c r="L405" s="56"/>
      <c r="M405" s="56"/>
      <c r="N405" s="40">
        <v>3</v>
      </c>
      <c r="O405" s="63">
        <f>E405+I405+G405+F405</f>
        <v>29949.699999999997</v>
      </c>
      <c r="P405" s="40">
        <v>12</v>
      </c>
      <c r="Q405" s="52">
        <v>0.05</v>
      </c>
      <c r="R405" s="40">
        <v>0</v>
      </c>
      <c r="S405" s="40"/>
      <c r="T405" s="53"/>
      <c r="U405" s="56"/>
      <c r="V405" s="51">
        <f t="shared" si="38"/>
        <v>11.320986599999999</v>
      </c>
      <c r="W405" s="57">
        <f t="shared" si="39"/>
        <v>0</v>
      </c>
    </row>
    <row r="406" spans="1:24" x14ac:dyDescent="0.2">
      <c r="A406" s="160"/>
      <c r="B406" s="99" t="s">
        <v>423</v>
      </c>
      <c r="C406" s="56">
        <v>1</v>
      </c>
      <c r="D406" s="56">
        <v>1</v>
      </c>
      <c r="E406" s="56">
        <v>24596</v>
      </c>
      <c r="F406" s="56">
        <v>1229.8</v>
      </c>
      <c r="G406" s="56"/>
      <c r="H406" s="56">
        <v>12</v>
      </c>
      <c r="I406" s="56">
        <v>1229.8</v>
      </c>
      <c r="J406" s="56"/>
      <c r="K406" s="56"/>
      <c r="L406" s="56"/>
      <c r="M406" s="56"/>
      <c r="N406" s="40">
        <v>1</v>
      </c>
      <c r="O406" s="63">
        <f>E406+I406+G406+F406</f>
        <v>27055.599999999999</v>
      </c>
      <c r="P406" s="40">
        <v>12</v>
      </c>
      <c r="Q406" s="52">
        <v>0.05</v>
      </c>
      <c r="R406" s="40">
        <v>0</v>
      </c>
      <c r="S406" s="40"/>
      <c r="T406" s="53"/>
      <c r="U406" s="56"/>
      <c r="V406" s="51">
        <f t="shared" si="38"/>
        <v>3.4090055999999995</v>
      </c>
      <c r="W406" s="57">
        <f t="shared" si="39"/>
        <v>0</v>
      </c>
    </row>
    <row r="407" spans="1:24" x14ac:dyDescent="0.2">
      <c r="A407" s="160"/>
      <c r="B407" s="99" t="s">
        <v>423</v>
      </c>
      <c r="C407" s="56">
        <v>1</v>
      </c>
      <c r="D407" s="56">
        <v>1</v>
      </c>
      <c r="E407" s="56">
        <v>20948</v>
      </c>
      <c r="F407" s="56"/>
      <c r="G407" s="56"/>
      <c r="H407" s="56">
        <v>12</v>
      </c>
      <c r="I407" s="56">
        <v>1047.4000000000001</v>
      </c>
      <c r="J407" s="56"/>
      <c r="K407" s="56"/>
      <c r="L407" s="56"/>
      <c r="M407" s="56"/>
      <c r="N407" s="40">
        <v>1</v>
      </c>
      <c r="O407" s="63">
        <f t="shared" ref="O407:O415" si="40">E407+I407+G407</f>
        <v>21995.4</v>
      </c>
      <c r="P407" s="40">
        <v>12</v>
      </c>
      <c r="Q407" s="52">
        <v>0.05</v>
      </c>
      <c r="R407" s="40">
        <v>0</v>
      </c>
      <c r="S407" s="40"/>
      <c r="T407" s="53"/>
      <c r="U407" s="56"/>
      <c r="V407" s="51">
        <f t="shared" si="38"/>
        <v>2.7714204000000002</v>
      </c>
      <c r="W407" s="57">
        <f t="shared" si="39"/>
        <v>0</v>
      </c>
    </row>
    <row r="408" spans="1:24" x14ac:dyDescent="0.2">
      <c r="A408" s="160"/>
      <c r="B408" s="99" t="s">
        <v>424</v>
      </c>
      <c r="C408" s="56">
        <v>4</v>
      </c>
      <c r="D408" s="56">
        <v>4</v>
      </c>
      <c r="E408" s="56">
        <v>23095</v>
      </c>
      <c r="F408" s="56"/>
      <c r="G408" s="56"/>
      <c r="H408" s="56">
        <v>12</v>
      </c>
      <c r="I408" s="56">
        <v>1154.75</v>
      </c>
      <c r="J408" s="56"/>
      <c r="K408" s="56"/>
      <c r="L408" s="56"/>
      <c r="M408" s="56"/>
      <c r="N408" s="40">
        <v>4</v>
      </c>
      <c r="O408" s="63">
        <f t="shared" si="40"/>
        <v>24249.75</v>
      </c>
      <c r="P408" s="40">
        <v>12</v>
      </c>
      <c r="Q408" s="52">
        <v>0.05</v>
      </c>
      <c r="R408" s="40">
        <v>0</v>
      </c>
      <c r="S408" s="40"/>
      <c r="T408" s="53"/>
      <c r="U408" s="56"/>
      <c r="V408" s="51">
        <f t="shared" si="38"/>
        <v>12.221874</v>
      </c>
      <c r="W408" s="57">
        <f t="shared" si="39"/>
        <v>0</v>
      </c>
    </row>
    <row r="409" spans="1:24" x14ac:dyDescent="0.2">
      <c r="A409" s="160"/>
      <c r="B409" s="99" t="s">
        <v>424</v>
      </c>
      <c r="C409" s="56">
        <v>2</v>
      </c>
      <c r="D409" s="56">
        <v>2</v>
      </c>
      <c r="E409" s="56">
        <v>20948</v>
      </c>
      <c r="F409" s="56"/>
      <c r="G409" s="56"/>
      <c r="H409" s="56">
        <v>12</v>
      </c>
      <c r="I409" s="56">
        <v>1047.4000000000001</v>
      </c>
      <c r="J409" s="56"/>
      <c r="K409" s="56"/>
      <c r="L409" s="56"/>
      <c r="M409" s="56"/>
      <c r="N409" s="40">
        <v>2</v>
      </c>
      <c r="O409" s="63">
        <f t="shared" si="40"/>
        <v>21995.4</v>
      </c>
      <c r="P409" s="40">
        <v>12</v>
      </c>
      <c r="Q409" s="52">
        <v>0.05</v>
      </c>
      <c r="R409" s="40">
        <v>0</v>
      </c>
      <c r="S409" s="40"/>
      <c r="T409" s="53"/>
      <c r="U409" s="56"/>
      <c r="V409" s="51">
        <f t="shared" si="38"/>
        <v>5.5428408000000005</v>
      </c>
      <c r="W409" s="57">
        <f t="shared" si="39"/>
        <v>0</v>
      </c>
    </row>
    <row r="410" spans="1:24" x14ac:dyDescent="0.2">
      <c r="A410" s="160"/>
      <c r="B410" s="98" t="s">
        <v>424</v>
      </c>
      <c r="C410" s="56">
        <v>2</v>
      </c>
      <c r="D410" s="56">
        <v>0</v>
      </c>
      <c r="E410" s="56">
        <v>20948</v>
      </c>
      <c r="F410" s="56"/>
      <c r="G410" s="56"/>
      <c r="H410" s="56">
        <v>12</v>
      </c>
      <c r="I410" s="56">
        <v>0</v>
      </c>
      <c r="J410" s="56"/>
      <c r="K410" s="56"/>
      <c r="L410" s="56"/>
      <c r="M410" s="56"/>
      <c r="N410" s="40">
        <v>2</v>
      </c>
      <c r="O410" s="63">
        <f t="shared" si="40"/>
        <v>20948</v>
      </c>
      <c r="P410" s="40">
        <v>12</v>
      </c>
      <c r="Q410" s="52">
        <v>0</v>
      </c>
      <c r="R410" s="40">
        <v>0</v>
      </c>
      <c r="S410" s="40"/>
      <c r="T410" s="53"/>
      <c r="U410" s="56"/>
      <c r="V410" s="51">
        <f t="shared" si="38"/>
        <v>5.02752</v>
      </c>
      <c r="W410" s="57">
        <f t="shared" si="39"/>
        <v>0</v>
      </c>
      <c r="X410" s="93"/>
    </row>
    <row r="411" spans="1:24" x14ac:dyDescent="0.2">
      <c r="A411" s="100" t="s">
        <v>199</v>
      </c>
      <c r="B411" s="100" t="s">
        <v>99</v>
      </c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40"/>
      <c r="O411" s="63">
        <f t="shared" si="40"/>
        <v>0</v>
      </c>
      <c r="P411" s="40"/>
      <c r="Q411" s="52"/>
      <c r="R411" s="40"/>
      <c r="S411" s="40"/>
      <c r="T411" s="53"/>
      <c r="U411" s="56"/>
      <c r="V411" s="51">
        <f t="shared" si="38"/>
        <v>0</v>
      </c>
      <c r="W411" s="57">
        <f t="shared" si="39"/>
        <v>0</v>
      </c>
    </row>
    <row r="412" spans="1:24" x14ac:dyDescent="0.2">
      <c r="A412" s="153" t="s">
        <v>426</v>
      </c>
      <c r="B412" s="99" t="s">
        <v>504</v>
      </c>
      <c r="C412" s="56">
        <v>5</v>
      </c>
      <c r="D412" s="56">
        <v>5</v>
      </c>
      <c r="E412" s="56">
        <v>18233</v>
      </c>
      <c r="F412" s="56"/>
      <c r="G412" s="56"/>
      <c r="H412" s="56">
        <v>12</v>
      </c>
      <c r="I412" s="56">
        <v>911.65</v>
      </c>
      <c r="J412" s="56"/>
      <c r="K412" s="56"/>
      <c r="L412" s="56"/>
      <c r="M412" s="56"/>
      <c r="N412" s="40">
        <v>5</v>
      </c>
      <c r="O412" s="63">
        <f t="shared" si="40"/>
        <v>19144.650000000001</v>
      </c>
      <c r="P412" s="40">
        <v>12</v>
      </c>
      <c r="Q412" s="52">
        <v>0.05</v>
      </c>
      <c r="R412" s="40">
        <v>0</v>
      </c>
      <c r="S412" s="40"/>
      <c r="T412" s="53"/>
      <c r="U412" s="56"/>
      <c r="V412" s="51">
        <f t="shared" si="38"/>
        <v>12.061129500000002</v>
      </c>
      <c r="W412" s="57">
        <f t="shared" si="39"/>
        <v>0</v>
      </c>
    </row>
    <row r="413" spans="1:24" x14ac:dyDescent="0.2">
      <c r="A413" s="155"/>
      <c r="B413" s="99" t="s">
        <v>504</v>
      </c>
      <c r="C413" s="56">
        <v>2</v>
      </c>
      <c r="D413" s="56">
        <v>2</v>
      </c>
      <c r="E413" s="56">
        <v>16538</v>
      </c>
      <c r="F413" s="56"/>
      <c r="G413" s="56"/>
      <c r="H413" s="56">
        <v>12</v>
      </c>
      <c r="I413" s="56">
        <v>826.9</v>
      </c>
      <c r="J413" s="56"/>
      <c r="K413" s="56"/>
      <c r="L413" s="56"/>
      <c r="M413" s="56"/>
      <c r="N413" s="40">
        <v>2</v>
      </c>
      <c r="O413" s="63">
        <f t="shared" si="40"/>
        <v>17364.900000000001</v>
      </c>
      <c r="P413" s="40">
        <v>12</v>
      </c>
      <c r="Q413" s="52">
        <v>0.05</v>
      </c>
      <c r="R413" s="40">
        <v>0</v>
      </c>
      <c r="S413" s="40"/>
      <c r="T413" s="53"/>
      <c r="U413" s="56"/>
      <c r="V413" s="51">
        <f t="shared" si="38"/>
        <v>4.3759547999999997</v>
      </c>
      <c r="W413" s="57">
        <f t="shared" si="39"/>
        <v>0</v>
      </c>
    </row>
    <row r="414" spans="1:24" x14ac:dyDescent="0.2">
      <c r="A414" s="155"/>
      <c r="B414" s="99" t="s">
        <v>504</v>
      </c>
      <c r="C414" s="56">
        <v>1</v>
      </c>
      <c r="D414" s="56">
        <v>1</v>
      </c>
      <c r="E414" s="56">
        <v>15000</v>
      </c>
      <c r="F414" s="56"/>
      <c r="G414" s="56"/>
      <c r="H414" s="56">
        <v>12</v>
      </c>
      <c r="I414" s="56">
        <v>750</v>
      </c>
      <c r="J414" s="56"/>
      <c r="K414" s="56"/>
      <c r="L414" s="56"/>
      <c r="M414" s="56"/>
      <c r="N414" s="40">
        <v>1</v>
      </c>
      <c r="O414" s="63">
        <f t="shared" si="40"/>
        <v>15750</v>
      </c>
      <c r="P414" s="40">
        <v>12</v>
      </c>
      <c r="Q414" s="52">
        <v>0.05</v>
      </c>
      <c r="R414" s="40">
        <v>0</v>
      </c>
      <c r="S414" s="40"/>
      <c r="T414" s="53"/>
      <c r="U414" s="56"/>
      <c r="V414" s="51">
        <f t="shared" si="38"/>
        <v>1.9844999999999999</v>
      </c>
      <c r="W414" s="57">
        <f t="shared" si="39"/>
        <v>0</v>
      </c>
    </row>
    <row r="415" spans="1:24" x14ac:dyDescent="0.2">
      <c r="A415" s="154"/>
      <c r="B415" s="101" t="s">
        <v>427</v>
      </c>
      <c r="C415" s="56">
        <v>9</v>
      </c>
      <c r="D415" s="56">
        <v>9</v>
      </c>
      <c r="E415" s="56">
        <v>16207</v>
      </c>
      <c r="F415" s="56"/>
      <c r="G415" s="56"/>
      <c r="H415" s="56">
        <v>12</v>
      </c>
      <c r="I415" s="56">
        <v>810.35</v>
      </c>
      <c r="J415" s="56"/>
      <c r="K415" s="56"/>
      <c r="L415" s="56"/>
      <c r="M415" s="56"/>
      <c r="N415" s="40">
        <v>9</v>
      </c>
      <c r="O415" s="63">
        <f t="shared" si="40"/>
        <v>17017.349999999999</v>
      </c>
      <c r="P415" s="40">
        <v>12</v>
      </c>
      <c r="Q415" s="52">
        <v>0.05</v>
      </c>
      <c r="R415" s="40">
        <v>0</v>
      </c>
      <c r="S415" s="40"/>
      <c r="T415" s="53"/>
      <c r="U415" s="56"/>
      <c r="V415" s="51">
        <f t="shared" si="38"/>
        <v>19.297674899999997</v>
      </c>
      <c r="W415" s="57">
        <f t="shared" si="39"/>
        <v>0</v>
      </c>
    </row>
    <row r="416" spans="1:24" x14ac:dyDescent="0.2">
      <c r="A416" s="160" t="s">
        <v>428</v>
      </c>
      <c r="B416" s="99" t="s">
        <v>429</v>
      </c>
      <c r="C416" s="56">
        <v>5</v>
      </c>
      <c r="D416" s="56">
        <v>5</v>
      </c>
      <c r="E416" s="56">
        <v>20840</v>
      </c>
      <c r="F416" s="56">
        <v>1042</v>
      </c>
      <c r="G416" s="56"/>
      <c r="H416" s="56">
        <v>12</v>
      </c>
      <c r="I416" s="56">
        <v>1042</v>
      </c>
      <c r="J416" s="56"/>
      <c r="K416" s="56"/>
      <c r="L416" s="56"/>
      <c r="M416" s="56"/>
      <c r="N416" s="40">
        <v>5</v>
      </c>
      <c r="O416" s="63">
        <f xml:space="preserve"> (21890+F416)</f>
        <v>22932</v>
      </c>
      <c r="P416" s="40">
        <v>12</v>
      </c>
      <c r="Q416" s="52">
        <v>0.05</v>
      </c>
      <c r="R416" s="40">
        <v>0</v>
      </c>
      <c r="S416" s="40"/>
      <c r="T416" s="53"/>
      <c r="U416" s="56"/>
      <c r="V416" s="51">
        <f t="shared" si="38"/>
        <v>14.44716</v>
      </c>
      <c r="W416" s="57">
        <f t="shared" si="39"/>
        <v>0</v>
      </c>
    </row>
    <row r="417" spans="1:24" x14ac:dyDescent="0.2">
      <c r="A417" s="160"/>
      <c r="B417" s="99" t="s">
        <v>429</v>
      </c>
      <c r="C417" s="56">
        <v>4</v>
      </c>
      <c r="D417" s="56">
        <v>4</v>
      </c>
      <c r="E417" s="56">
        <v>20840</v>
      </c>
      <c r="F417" s="56"/>
      <c r="G417" s="56"/>
      <c r="H417" s="56">
        <v>12</v>
      </c>
      <c r="I417" s="56">
        <v>1042</v>
      </c>
      <c r="J417" s="56"/>
      <c r="K417" s="56"/>
      <c r="L417" s="56"/>
      <c r="M417" s="56"/>
      <c r="N417" s="109">
        <v>4</v>
      </c>
      <c r="O417" s="109">
        <v>21890</v>
      </c>
      <c r="P417" s="109">
        <v>12</v>
      </c>
      <c r="Q417" s="52">
        <v>0.05</v>
      </c>
      <c r="R417" s="109">
        <v>0</v>
      </c>
      <c r="S417" s="109"/>
      <c r="T417" s="53"/>
      <c r="U417" s="56"/>
      <c r="V417" s="51">
        <f t="shared" si="38"/>
        <v>11.03256</v>
      </c>
      <c r="W417" s="57">
        <f t="shared" si="39"/>
        <v>0</v>
      </c>
    </row>
    <row r="418" spans="1:24" ht="14.5" customHeight="1" x14ac:dyDescent="0.2">
      <c r="A418" s="160"/>
      <c r="B418" s="156" t="s">
        <v>425</v>
      </c>
      <c r="C418" s="56">
        <v>4</v>
      </c>
      <c r="D418" s="56">
        <v>4</v>
      </c>
      <c r="E418" s="56">
        <v>21285</v>
      </c>
      <c r="F418" s="56">
        <v>1064.25</v>
      </c>
      <c r="G418" s="56"/>
      <c r="H418" s="56">
        <v>12</v>
      </c>
      <c r="I418" s="56">
        <v>1064.25</v>
      </c>
      <c r="J418" s="56"/>
      <c r="K418" s="56"/>
      <c r="L418" s="56"/>
      <c r="M418" s="56"/>
      <c r="N418" s="92">
        <v>4</v>
      </c>
      <c r="O418" s="92">
        <f t="shared" ref="O418:O424" si="41">E418+I418+G418+F418</f>
        <v>23413.5</v>
      </c>
      <c r="P418" s="92">
        <v>12</v>
      </c>
      <c r="Q418" s="52">
        <v>0.05</v>
      </c>
      <c r="R418" s="92">
        <v>0</v>
      </c>
      <c r="S418" s="92"/>
      <c r="T418" s="53"/>
      <c r="U418" s="56"/>
      <c r="V418" s="51">
        <f t="shared" ref="V418:V449" si="42">((N418*(O418+(O418*Q418)+R418))+(S418*5%*O418+T418*10%*O418+U418*15%*O418))*P418/100000</f>
        <v>11.800403999999999</v>
      </c>
      <c r="W418" s="57">
        <f t="shared" si="39"/>
        <v>0</v>
      </c>
      <c r="X418" s="159" t="s">
        <v>555</v>
      </c>
    </row>
    <row r="419" spans="1:24" x14ac:dyDescent="0.2">
      <c r="A419" s="160"/>
      <c r="B419" s="157"/>
      <c r="C419" s="56">
        <v>1</v>
      </c>
      <c r="D419" s="56">
        <v>1</v>
      </c>
      <c r="E419" s="56">
        <v>18787</v>
      </c>
      <c r="F419" s="56">
        <v>939.35</v>
      </c>
      <c r="G419" s="56"/>
      <c r="H419" s="56">
        <v>12</v>
      </c>
      <c r="I419" s="56">
        <v>939.35</v>
      </c>
      <c r="J419" s="56"/>
      <c r="K419" s="56"/>
      <c r="L419" s="56"/>
      <c r="M419" s="56"/>
      <c r="N419" s="92">
        <v>1</v>
      </c>
      <c r="O419" s="109">
        <f t="shared" si="41"/>
        <v>20665.699999999997</v>
      </c>
      <c r="P419" s="92">
        <v>12</v>
      </c>
      <c r="Q419" s="52">
        <v>0.05</v>
      </c>
      <c r="R419" s="92">
        <v>0</v>
      </c>
      <c r="S419" s="92"/>
      <c r="T419" s="53"/>
      <c r="U419" s="56"/>
      <c r="V419" s="51">
        <f t="shared" si="42"/>
        <v>2.6038781999999996</v>
      </c>
      <c r="W419" s="57">
        <f t="shared" si="39"/>
        <v>0</v>
      </c>
      <c r="X419" s="159"/>
    </row>
    <row r="420" spans="1:24" x14ac:dyDescent="0.2">
      <c r="A420" s="160"/>
      <c r="B420" s="157"/>
      <c r="C420" s="56">
        <v>1</v>
      </c>
      <c r="D420" s="56">
        <v>1</v>
      </c>
      <c r="E420" s="56">
        <v>18305</v>
      </c>
      <c r="F420" s="56">
        <v>915.25</v>
      </c>
      <c r="G420" s="56"/>
      <c r="H420" s="56">
        <v>12</v>
      </c>
      <c r="I420" s="56">
        <v>915.25</v>
      </c>
      <c r="J420" s="56"/>
      <c r="K420" s="56"/>
      <c r="L420" s="56"/>
      <c r="M420" s="56"/>
      <c r="N420" s="92">
        <v>1</v>
      </c>
      <c r="O420" s="109">
        <f t="shared" si="41"/>
        <v>20135.5</v>
      </c>
      <c r="P420" s="92">
        <v>12</v>
      </c>
      <c r="Q420" s="52">
        <v>0.05</v>
      </c>
      <c r="R420" s="92">
        <v>0</v>
      </c>
      <c r="S420" s="92"/>
      <c r="T420" s="53"/>
      <c r="U420" s="56"/>
      <c r="V420" s="51">
        <f t="shared" si="42"/>
        <v>2.5370730000000004</v>
      </c>
      <c r="W420" s="57">
        <f t="shared" si="39"/>
        <v>0</v>
      </c>
      <c r="X420" s="159"/>
    </row>
    <row r="421" spans="1:24" x14ac:dyDescent="0.2">
      <c r="A421" s="160"/>
      <c r="B421" s="158"/>
      <c r="C421" s="56">
        <v>1</v>
      </c>
      <c r="D421" s="56">
        <v>1</v>
      </c>
      <c r="E421" s="56">
        <v>17709</v>
      </c>
      <c r="F421" s="56">
        <v>885.45</v>
      </c>
      <c r="G421" s="56"/>
      <c r="H421" s="56">
        <v>12</v>
      </c>
      <c r="I421" s="56">
        <v>885.45</v>
      </c>
      <c r="J421" s="56"/>
      <c r="K421" s="56"/>
      <c r="L421" s="56"/>
      <c r="M421" s="56"/>
      <c r="N421" s="92">
        <v>1</v>
      </c>
      <c r="O421" s="109">
        <f t="shared" si="41"/>
        <v>19479.900000000001</v>
      </c>
      <c r="P421" s="92">
        <v>12</v>
      </c>
      <c r="Q421" s="52">
        <v>0.05</v>
      </c>
      <c r="R421" s="92">
        <v>0</v>
      </c>
      <c r="S421" s="92"/>
      <c r="T421" s="53"/>
      <c r="U421" s="56"/>
      <c r="V421" s="51">
        <f t="shared" si="42"/>
        <v>2.4544674</v>
      </c>
      <c r="W421" s="57">
        <f t="shared" si="39"/>
        <v>0</v>
      </c>
      <c r="X421" s="159"/>
    </row>
    <row r="422" spans="1:24" x14ac:dyDescent="0.2">
      <c r="A422" s="155" t="s">
        <v>430</v>
      </c>
      <c r="B422" s="99" t="s">
        <v>431</v>
      </c>
      <c r="C422" s="56">
        <v>1</v>
      </c>
      <c r="D422" s="56">
        <v>1</v>
      </c>
      <c r="E422" s="56">
        <v>10512</v>
      </c>
      <c r="F422" s="56">
        <v>525.6</v>
      </c>
      <c r="G422" s="56"/>
      <c r="H422" s="56">
        <v>12</v>
      </c>
      <c r="I422" s="56">
        <v>525.6</v>
      </c>
      <c r="J422" s="56"/>
      <c r="K422" s="56"/>
      <c r="L422" s="56"/>
      <c r="M422" s="56"/>
      <c r="N422" s="40">
        <v>1</v>
      </c>
      <c r="O422" s="63">
        <f t="shared" si="41"/>
        <v>11563.2</v>
      </c>
      <c r="P422" s="40">
        <v>12</v>
      </c>
      <c r="Q422" s="52">
        <v>0.05</v>
      </c>
      <c r="R422" s="40">
        <v>0</v>
      </c>
      <c r="S422" s="40"/>
      <c r="T422" s="53"/>
      <c r="U422" s="56"/>
      <c r="V422" s="51">
        <f t="shared" si="42"/>
        <v>1.4569632000000001</v>
      </c>
      <c r="W422" s="57">
        <f t="shared" si="39"/>
        <v>0</v>
      </c>
    </row>
    <row r="423" spans="1:24" x14ac:dyDescent="0.2">
      <c r="A423" s="155"/>
      <c r="B423" s="99" t="s">
        <v>432</v>
      </c>
      <c r="C423" s="56">
        <v>1</v>
      </c>
      <c r="D423" s="56">
        <v>1</v>
      </c>
      <c r="E423" s="56">
        <v>15785</v>
      </c>
      <c r="F423" s="56">
        <v>789.25</v>
      </c>
      <c r="G423" s="56"/>
      <c r="H423" s="56">
        <v>12</v>
      </c>
      <c r="I423" s="56">
        <v>789.25</v>
      </c>
      <c r="J423" s="56"/>
      <c r="K423" s="56"/>
      <c r="L423" s="56"/>
      <c r="M423" s="56"/>
      <c r="N423" s="40">
        <v>1</v>
      </c>
      <c r="O423" s="109">
        <f t="shared" si="41"/>
        <v>17363.5</v>
      </c>
      <c r="P423" s="40">
        <v>12</v>
      </c>
      <c r="Q423" s="52">
        <v>0.05</v>
      </c>
      <c r="R423" s="40">
        <v>0</v>
      </c>
      <c r="S423" s="40"/>
      <c r="T423" s="53"/>
      <c r="U423" s="56"/>
      <c r="V423" s="51">
        <f t="shared" si="42"/>
        <v>2.1878009999999999</v>
      </c>
      <c r="W423" s="57">
        <f t="shared" si="39"/>
        <v>0</v>
      </c>
    </row>
    <row r="424" spans="1:24" x14ac:dyDescent="0.2">
      <c r="A424" s="155"/>
      <c r="B424" s="99" t="s">
        <v>432</v>
      </c>
      <c r="C424" s="56">
        <v>1</v>
      </c>
      <c r="D424" s="56">
        <v>1</v>
      </c>
      <c r="E424" s="56">
        <v>14583</v>
      </c>
      <c r="F424" s="56">
        <v>729.15</v>
      </c>
      <c r="G424" s="56"/>
      <c r="H424" s="56">
        <v>12</v>
      </c>
      <c r="I424" s="56">
        <v>729.15</v>
      </c>
      <c r="J424" s="56"/>
      <c r="K424" s="56"/>
      <c r="L424" s="56"/>
      <c r="M424" s="56"/>
      <c r="N424" s="40">
        <v>1</v>
      </c>
      <c r="O424" s="109">
        <f t="shared" si="41"/>
        <v>16041.3</v>
      </c>
      <c r="P424" s="40">
        <v>12</v>
      </c>
      <c r="Q424" s="52">
        <v>0.05</v>
      </c>
      <c r="R424" s="40">
        <v>0</v>
      </c>
      <c r="S424" s="40"/>
      <c r="T424" s="53"/>
      <c r="U424" s="56"/>
      <c r="V424" s="51">
        <f t="shared" si="42"/>
        <v>2.0212037999999999</v>
      </c>
      <c r="W424" s="57">
        <f t="shared" si="39"/>
        <v>0</v>
      </c>
    </row>
    <row r="425" spans="1:24" x14ac:dyDescent="0.2">
      <c r="A425" s="155"/>
      <c r="B425" s="99" t="s">
        <v>432</v>
      </c>
      <c r="C425" s="56">
        <v>1</v>
      </c>
      <c r="D425" s="56">
        <v>1</v>
      </c>
      <c r="E425" s="56">
        <v>12422</v>
      </c>
      <c r="F425" s="56"/>
      <c r="G425" s="56"/>
      <c r="H425" s="56">
        <v>12</v>
      </c>
      <c r="I425" s="56">
        <v>621.1</v>
      </c>
      <c r="J425" s="56"/>
      <c r="K425" s="56"/>
      <c r="L425" s="56"/>
      <c r="M425" s="56"/>
      <c r="N425" s="40">
        <v>1</v>
      </c>
      <c r="O425" s="63">
        <f t="shared" ref="O425:O430" si="43">E425+I425+G425</f>
        <v>13043.1</v>
      </c>
      <c r="P425" s="40">
        <v>12</v>
      </c>
      <c r="Q425" s="52">
        <v>0.05</v>
      </c>
      <c r="R425" s="40">
        <v>0</v>
      </c>
      <c r="S425" s="40"/>
      <c r="T425" s="53"/>
      <c r="U425" s="56"/>
      <c r="V425" s="51">
        <f t="shared" si="42"/>
        <v>1.6434306000000001</v>
      </c>
      <c r="W425" s="57">
        <f t="shared" si="39"/>
        <v>0</v>
      </c>
    </row>
    <row r="426" spans="1:24" x14ac:dyDescent="0.2">
      <c r="A426" s="155"/>
      <c r="B426" s="99" t="s">
        <v>432</v>
      </c>
      <c r="C426" s="56">
        <v>2</v>
      </c>
      <c r="D426" s="56">
        <v>2</v>
      </c>
      <c r="E426" s="56">
        <v>12284</v>
      </c>
      <c r="F426" s="56"/>
      <c r="G426" s="56"/>
      <c r="H426" s="56">
        <v>12</v>
      </c>
      <c r="I426" s="56">
        <v>614.20000000000005</v>
      </c>
      <c r="J426" s="56"/>
      <c r="K426" s="56"/>
      <c r="L426" s="56"/>
      <c r="M426" s="56"/>
      <c r="N426" s="40">
        <v>2</v>
      </c>
      <c r="O426" s="63">
        <f t="shared" si="43"/>
        <v>12898.2</v>
      </c>
      <c r="P426" s="40">
        <v>12</v>
      </c>
      <c r="Q426" s="52">
        <v>0.05</v>
      </c>
      <c r="R426" s="40">
        <v>0</v>
      </c>
      <c r="S426" s="40"/>
      <c r="T426" s="53"/>
      <c r="U426" s="56"/>
      <c r="V426" s="51">
        <f t="shared" si="42"/>
        <v>3.2503464000000002</v>
      </c>
      <c r="W426" s="57">
        <f t="shared" si="39"/>
        <v>0</v>
      </c>
    </row>
    <row r="427" spans="1:24" x14ac:dyDescent="0.2">
      <c r="A427" s="155"/>
      <c r="B427" s="99" t="s">
        <v>432</v>
      </c>
      <c r="C427" s="56">
        <v>1</v>
      </c>
      <c r="D427" s="56">
        <v>1</v>
      </c>
      <c r="E427" s="56">
        <v>10632</v>
      </c>
      <c r="F427" s="56"/>
      <c r="G427" s="56"/>
      <c r="H427" s="56">
        <v>12</v>
      </c>
      <c r="I427" s="56">
        <v>531.6</v>
      </c>
      <c r="J427" s="56"/>
      <c r="K427" s="56"/>
      <c r="L427" s="56"/>
      <c r="M427" s="56"/>
      <c r="N427" s="40">
        <v>1</v>
      </c>
      <c r="O427" s="63">
        <f t="shared" si="43"/>
        <v>11163.6</v>
      </c>
      <c r="P427" s="40">
        <v>12</v>
      </c>
      <c r="Q427" s="52">
        <v>0.05</v>
      </c>
      <c r="R427" s="40">
        <v>0</v>
      </c>
      <c r="S427" s="40"/>
      <c r="T427" s="53"/>
      <c r="U427" s="56"/>
      <c r="V427" s="51">
        <f t="shared" si="42"/>
        <v>1.4066136000000002</v>
      </c>
      <c r="W427" s="57">
        <f t="shared" si="39"/>
        <v>0</v>
      </c>
    </row>
    <row r="428" spans="1:24" x14ac:dyDescent="0.2">
      <c r="A428" s="155"/>
      <c r="B428" s="99" t="s">
        <v>432</v>
      </c>
      <c r="C428" s="56">
        <v>1</v>
      </c>
      <c r="D428" s="56">
        <v>1</v>
      </c>
      <c r="E428" s="56">
        <v>10500</v>
      </c>
      <c r="F428" s="56"/>
      <c r="G428" s="56"/>
      <c r="H428" s="56">
        <v>12</v>
      </c>
      <c r="I428" s="56">
        <v>525</v>
      </c>
      <c r="J428" s="56"/>
      <c r="K428" s="56"/>
      <c r="L428" s="56"/>
      <c r="M428" s="56"/>
      <c r="N428" s="40">
        <v>1</v>
      </c>
      <c r="O428" s="63">
        <f t="shared" si="43"/>
        <v>11025</v>
      </c>
      <c r="P428" s="40">
        <v>12</v>
      </c>
      <c r="Q428" s="52">
        <v>0.05</v>
      </c>
      <c r="R428" s="40">
        <v>0</v>
      </c>
      <c r="S428" s="40"/>
      <c r="T428" s="53"/>
      <c r="U428" s="56"/>
      <c r="V428" s="51">
        <f t="shared" si="42"/>
        <v>1.3891500000000001</v>
      </c>
      <c r="W428" s="57">
        <f t="shared" si="39"/>
        <v>0</v>
      </c>
    </row>
    <row r="429" spans="1:24" x14ac:dyDescent="0.2">
      <c r="A429" s="154"/>
      <c r="B429" s="99" t="s">
        <v>432</v>
      </c>
      <c r="C429" s="56">
        <v>1</v>
      </c>
      <c r="D429" s="56">
        <v>1</v>
      </c>
      <c r="E429" s="56">
        <v>10000</v>
      </c>
      <c r="F429" s="56"/>
      <c r="G429" s="56"/>
      <c r="H429" s="56">
        <v>12</v>
      </c>
      <c r="I429" s="56">
        <v>500</v>
      </c>
      <c r="J429" s="56"/>
      <c r="K429" s="56"/>
      <c r="L429" s="56"/>
      <c r="M429" s="56"/>
      <c r="N429" s="40">
        <v>1</v>
      </c>
      <c r="O429" s="63">
        <f t="shared" si="43"/>
        <v>10500</v>
      </c>
      <c r="P429" s="40">
        <v>12</v>
      </c>
      <c r="Q429" s="52">
        <v>0.05</v>
      </c>
      <c r="R429" s="40">
        <v>0</v>
      </c>
      <c r="S429" s="40"/>
      <c r="T429" s="53"/>
      <c r="U429" s="56"/>
      <c r="V429" s="51">
        <f t="shared" si="42"/>
        <v>1.323</v>
      </c>
      <c r="W429" s="57">
        <f t="shared" ref="W429:W460" si="44">N429-C429</f>
        <v>0</v>
      </c>
    </row>
    <row r="430" spans="1:24" ht="28.5" customHeight="1" x14ac:dyDescent="0.2">
      <c r="A430" s="153" t="s">
        <v>433</v>
      </c>
      <c r="B430" s="101" t="s">
        <v>434</v>
      </c>
      <c r="C430" s="56">
        <v>1</v>
      </c>
      <c r="D430" s="56">
        <v>1</v>
      </c>
      <c r="E430" s="56">
        <v>49620</v>
      </c>
      <c r="F430" s="56"/>
      <c r="G430" s="56"/>
      <c r="H430" s="56">
        <v>12</v>
      </c>
      <c r="I430" s="56">
        <v>2481</v>
      </c>
      <c r="J430" s="56"/>
      <c r="K430" s="56"/>
      <c r="L430" s="56"/>
      <c r="M430" s="56"/>
      <c r="N430" s="40">
        <v>1</v>
      </c>
      <c r="O430" s="63">
        <f t="shared" si="43"/>
        <v>52101</v>
      </c>
      <c r="P430" s="40">
        <v>12</v>
      </c>
      <c r="Q430" s="52">
        <v>0.05</v>
      </c>
      <c r="R430" s="40">
        <v>0</v>
      </c>
      <c r="S430" s="40"/>
      <c r="T430" s="53"/>
      <c r="U430" s="56"/>
      <c r="V430" s="51">
        <f t="shared" si="42"/>
        <v>6.5647260000000012</v>
      </c>
      <c r="W430" s="57">
        <f t="shared" si="44"/>
        <v>0</v>
      </c>
    </row>
    <row r="431" spans="1:24" ht="28.5" customHeight="1" x14ac:dyDescent="0.2">
      <c r="A431" s="154"/>
      <c r="B431" s="101" t="s">
        <v>434</v>
      </c>
      <c r="C431" s="56">
        <v>1</v>
      </c>
      <c r="D431" s="56">
        <v>0</v>
      </c>
      <c r="E431" s="56">
        <v>45000</v>
      </c>
      <c r="F431" s="56"/>
      <c r="G431" s="56"/>
      <c r="H431" s="56">
        <v>12</v>
      </c>
      <c r="I431" s="56"/>
      <c r="J431" s="56"/>
      <c r="K431" s="56"/>
      <c r="L431" s="56"/>
      <c r="M431" s="56"/>
      <c r="N431" s="64">
        <v>1</v>
      </c>
      <c r="O431" s="64">
        <v>50000</v>
      </c>
      <c r="P431" s="64">
        <v>1</v>
      </c>
      <c r="Q431" s="52">
        <v>0</v>
      </c>
      <c r="R431" s="64">
        <v>0</v>
      </c>
      <c r="S431" s="64"/>
      <c r="T431" s="53"/>
      <c r="U431" s="56"/>
      <c r="V431" s="51">
        <f t="shared" si="42"/>
        <v>0.5</v>
      </c>
      <c r="W431" s="57">
        <f t="shared" si="44"/>
        <v>0</v>
      </c>
    </row>
    <row r="432" spans="1:24" x14ac:dyDescent="0.2">
      <c r="A432" s="153" t="s">
        <v>435</v>
      </c>
      <c r="B432" s="101" t="s">
        <v>436</v>
      </c>
      <c r="C432" s="56">
        <v>1</v>
      </c>
      <c r="D432" s="56">
        <v>1</v>
      </c>
      <c r="E432" s="56">
        <v>50000</v>
      </c>
      <c r="F432" s="56"/>
      <c r="G432" s="56"/>
      <c r="H432" s="56">
        <v>12</v>
      </c>
      <c r="I432" s="56">
        <v>2500</v>
      </c>
      <c r="J432" s="56"/>
      <c r="K432" s="56"/>
      <c r="L432" s="56"/>
      <c r="M432" s="56"/>
      <c r="N432" s="40">
        <v>1</v>
      </c>
      <c r="O432" s="63">
        <f t="shared" ref="O432:O451" si="45">E432+I432+G432</f>
        <v>52500</v>
      </c>
      <c r="P432" s="40">
        <v>12</v>
      </c>
      <c r="Q432" s="52">
        <v>0.05</v>
      </c>
      <c r="R432" s="40">
        <v>0</v>
      </c>
      <c r="S432" s="40"/>
      <c r="T432" s="53"/>
      <c r="U432" s="56"/>
      <c r="V432" s="51">
        <f t="shared" si="42"/>
        <v>6.6150000000000002</v>
      </c>
      <c r="W432" s="57">
        <f t="shared" si="44"/>
        <v>0</v>
      </c>
    </row>
    <row r="433" spans="1:23" x14ac:dyDescent="0.2">
      <c r="A433" s="155"/>
      <c r="B433" s="101" t="s">
        <v>436</v>
      </c>
      <c r="C433" s="56">
        <v>1</v>
      </c>
      <c r="D433" s="56">
        <v>1</v>
      </c>
      <c r="E433" s="56">
        <v>69460</v>
      </c>
      <c r="F433" s="56"/>
      <c r="G433" s="56"/>
      <c r="H433" s="56">
        <v>12</v>
      </c>
      <c r="I433" s="56">
        <v>3473</v>
      </c>
      <c r="J433" s="56"/>
      <c r="K433" s="56"/>
      <c r="L433" s="56"/>
      <c r="M433" s="56"/>
      <c r="N433" s="40">
        <v>1</v>
      </c>
      <c r="O433" s="63">
        <f t="shared" si="45"/>
        <v>72933</v>
      </c>
      <c r="P433" s="40">
        <v>12</v>
      </c>
      <c r="Q433" s="52">
        <v>0.05</v>
      </c>
      <c r="R433" s="40">
        <v>0</v>
      </c>
      <c r="S433" s="40"/>
      <c r="T433" s="53"/>
      <c r="U433" s="56"/>
      <c r="V433" s="51">
        <f t="shared" si="42"/>
        <v>9.1895579999999999</v>
      </c>
      <c r="W433" s="57">
        <f t="shared" si="44"/>
        <v>0</v>
      </c>
    </row>
    <row r="434" spans="1:23" x14ac:dyDescent="0.2">
      <c r="A434" s="155"/>
      <c r="B434" s="101" t="s">
        <v>436</v>
      </c>
      <c r="C434" s="56">
        <v>1</v>
      </c>
      <c r="D434" s="56">
        <v>1</v>
      </c>
      <c r="E434" s="56">
        <v>72935</v>
      </c>
      <c r="F434" s="56"/>
      <c r="G434" s="56"/>
      <c r="H434" s="56">
        <v>12</v>
      </c>
      <c r="I434" s="56">
        <v>3646.75</v>
      </c>
      <c r="J434" s="56"/>
      <c r="K434" s="56"/>
      <c r="L434" s="56"/>
      <c r="M434" s="56"/>
      <c r="N434" s="40">
        <v>1</v>
      </c>
      <c r="O434" s="63">
        <f t="shared" si="45"/>
        <v>76581.75</v>
      </c>
      <c r="P434" s="40">
        <v>12</v>
      </c>
      <c r="Q434" s="52">
        <v>0.05</v>
      </c>
      <c r="R434" s="40">
        <v>0</v>
      </c>
      <c r="S434" s="40"/>
      <c r="T434" s="53"/>
      <c r="U434" s="56"/>
      <c r="V434" s="51">
        <f t="shared" si="42"/>
        <v>9.6493004999999989</v>
      </c>
      <c r="W434" s="57">
        <f t="shared" si="44"/>
        <v>0</v>
      </c>
    </row>
    <row r="435" spans="1:23" x14ac:dyDescent="0.2">
      <c r="A435" s="155"/>
      <c r="B435" s="98" t="s">
        <v>436</v>
      </c>
      <c r="C435" s="56">
        <v>1</v>
      </c>
      <c r="D435" s="56">
        <v>1</v>
      </c>
      <c r="E435" s="56">
        <v>50000</v>
      </c>
      <c r="F435" s="56"/>
      <c r="G435" s="56"/>
      <c r="H435" s="56">
        <v>12</v>
      </c>
      <c r="I435" s="56">
        <v>0</v>
      </c>
      <c r="J435" s="56"/>
      <c r="K435" s="56"/>
      <c r="L435" s="56"/>
      <c r="M435" s="56"/>
      <c r="N435" s="40">
        <v>1</v>
      </c>
      <c r="O435" s="63">
        <f t="shared" si="45"/>
        <v>50000</v>
      </c>
      <c r="P435" s="40">
        <v>12</v>
      </c>
      <c r="Q435" s="52">
        <v>0.05</v>
      </c>
      <c r="R435" s="40">
        <v>0</v>
      </c>
      <c r="S435" s="40"/>
      <c r="T435" s="53"/>
      <c r="U435" s="56"/>
      <c r="V435" s="51">
        <f t="shared" si="42"/>
        <v>6.3</v>
      </c>
      <c r="W435" s="57">
        <f t="shared" si="44"/>
        <v>0</v>
      </c>
    </row>
    <row r="436" spans="1:23" x14ac:dyDescent="0.2">
      <c r="A436" s="155"/>
      <c r="B436" s="101" t="s">
        <v>375</v>
      </c>
      <c r="C436" s="56">
        <v>3</v>
      </c>
      <c r="D436" s="56">
        <v>3</v>
      </c>
      <c r="E436" s="56">
        <v>36470</v>
      </c>
      <c r="F436" s="56"/>
      <c r="G436" s="56"/>
      <c r="H436" s="56">
        <v>12</v>
      </c>
      <c r="I436" s="56">
        <v>1823.5</v>
      </c>
      <c r="J436" s="56"/>
      <c r="K436" s="56"/>
      <c r="L436" s="56"/>
      <c r="M436" s="56"/>
      <c r="N436" s="40">
        <v>3</v>
      </c>
      <c r="O436" s="63">
        <f t="shared" si="45"/>
        <v>38293.5</v>
      </c>
      <c r="P436" s="40">
        <v>12</v>
      </c>
      <c r="Q436" s="52">
        <v>0.05</v>
      </c>
      <c r="R436" s="40">
        <v>0</v>
      </c>
      <c r="S436" s="40"/>
      <c r="T436" s="53"/>
      <c r="U436" s="56"/>
      <c r="V436" s="51">
        <f t="shared" si="42"/>
        <v>14.474943</v>
      </c>
      <c r="W436" s="57">
        <f t="shared" si="44"/>
        <v>0</v>
      </c>
    </row>
    <row r="437" spans="1:23" x14ac:dyDescent="0.2">
      <c r="A437" s="155"/>
      <c r="B437" s="101" t="s">
        <v>375</v>
      </c>
      <c r="C437" s="56">
        <v>3</v>
      </c>
      <c r="D437" s="56">
        <v>3</v>
      </c>
      <c r="E437" s="56">
        <v>34730</v>
      </c>
      <c r="F437" s="56"/>
      <c r="G437" s="56"/>
      <c r="H437" s="56">
        <v>12</v>
      </c>
      <c r="I437" s="56">
        <v>1736.5</v>
      </c>
      <c r="J437" s="56"/>
      <c r="K437" s="56"/>
      <c r="L437" s="56"/>
      <c r="M437" s="56"/>
      <c r="N437" s="40">
        <v>3</v>
      </c>
      <c r="O437" s="63">
        <f t="shared" si="45"/>
        <v>36466.5</v>
      </c>
      <c r="P437" s="40">
        <v>12</v>
      </c>
      <c r="Q437" s="52">
        <v>0.05</v>
      </c>
      <c r="R437" s="40">
        <v>0</v>
      </c>
      <c r="S437" s="40"/>
      <c r="T437" s="53"/>
      <c r="U437" s="56"/>
      <c r="V437" s="51">
        <f t="shared" si="42"/>
        <v>13.784336999999999</v>
      </c>
      <c r="W437" s="57">
        <f t="shared" si="44"/>
        <v>0</v>
      </c>
    </row>
    <row r="438" spans="1:23" x14ac:dyDescent="0.2">
      <c r="A438" s="155"/>
      <c r="B438" s="101" t="s">
        <v>375</v>
      </c>
      <c r="C438" s="56">
        <v>2</v>
      </c>
      <c r="D438" s="56">
        <v>2</v>
      </c>
      <c r="E438" s="56">
        <v>33075</v>
      </c>
      <c r="F438" s="56"/>
      <c r="G438" s="56"/>
      <c r="H438" s="56">
        <v>12</v>
      </c>
      <c r="I438" s="56">
        <v>1653.75</v>
      </c>
      <c r="J438" s="56"/>
      <c r="K438" s="56"/>
      <c r="L438" s="56"/>
      <c r="M438" s="56"/>
      <c r="N438" s="40">
        <v>2</v>
      </c>
      <c r="O438" s="63">
        <f t="shared" si="45"/>
        <v>34728.75</v>
      </c>
      <c r="P438" s="40">
        <v>12</v>
      </c>
      <c r="Q438" s="52">
        <v>0.05</v>
      </c>
      <c r="R438" s="40">
        <v>0</v>
      </c>
      <c r="S438" s="40"/>
      <c r="T438" s="53"/>
      <c r="U438" s="56"/>
      <c r="V438" s="51">
        <f t="shared" si="42"/>
        <v>8.7516449999999999</v>
      </c>
      <c r="W438" s="57">
        <f t="shared" si="44"/>
        <v>0</v>
      </c>
    </row>
    <row r="439" spans="1:23" x14ac:dyDescent="0.2">
      <c r="A439" s="154"/>
      <c r="B439" s="101" t="s">
        <v>437</v>
      </c>
      <c r="C439" s="56">
        <v>9</v>
      </c>
      <c r="D439" s="56">
        <v>9</v>
      </c>
      <c r="E439" s="56">
        <v>44772</v>
      </c>
      <c r="F439" s="56"/>
      <c r="G439" s="56"/>
      <c r="H439" s="56">
        <v>12</v>
      </c>
      <c r="I439" s="56">
        <v>2238.6</v>
      </c>
      <c r="J439" s="56"/>
      <c r="K439" s="56"/>
      <c r="L439" s="56"/>
      <c r="M439" s="56"/>
      <c r="N439" s="40">
        <v>9</v>
      </c>
      <c r="O439" s="63">
        <f t="shared" si="45"/>
        <v>47010.6</v>
      </c>
      <c r="P439" s="40">
        <v>12</v>
      </c>
      <c r="Q439" s="52">
        <v>0.05</v>
      </c>
      <c r="R439" s="40">
        <v>0</v>
      </c>
      <c r="S439" s="40"/>
      <c r="T439" s="53"/>
      <c r="U439" s="56"/>
      <c r="V439" s="51">
        <f t="shared" si="42"/>
        <v>53.310020399999999</v>
      </c>
      <c r="W439" s="57">
        <f t="shared" si="44"/>
        <v>0</v>
      </c>
    </row>
    <row r="440" spans="1:23" x14ac:dyDescent="0.2">
      <c r="A440" s="153" t="s">
        <v>438</v>
      </c>
      <c r="B440" s="101" t="s">
        <v>579</v>
      </c>
      <c r="C440" s="56">
        <v>3</v>
      </c>
      <c r="D440" s="56">
        <v>3</v>
      </c>
      <c r="E440" s="56">
        <v>36470</v>
      </c>
      <c r="F440" s="56"/>
      <c r="G440" s="56"/>
      <c r="H440" s="56">
        <v>12</v>
      </c>
      <c r="I440" s="56">
        <v>1823.5</v>
      </c>
      <c r="J440" s="56"/>
      <c r="K440" s="56"/>
      <c r="L440" s="56"/>
      <c r="M440" s="56"/>
      <c r="N440" s="40">
        <v>3</v>
      </c>
      <c r="O440" s="63">
        <f t="shared" si="45"/>
        <v>38293.5</v>
      </c>
      <c r="P440" s="40">
        <v>12</v>
      </c>
      <c r="Q440" s="52">
        <v>0.05</v>
      </c>
      <c r="R440" s="40">
        <v>0</v>
      </c>
      <c r="S440" s="40"/>
      <c r="T440" s="53"/>
      <c r="U440" s="56"/>
      <c r="V440" s="51">
        <f t="shared" si="42"/>
        <v>14.474943</v>
      </c>
      <c r="W440" s="57">
        <f t="shared" si="44"/>
        <v>0</v>
      </c>
    </row>
    <row r="441" spans="1:23" x14ac:dyDescent="0.2">
      <c r="A441" s="155"/>
      <c r="B441" s="101" t="s">
        <v>579</v>
      </c>
      <c r="C441" s="56">
        <v>2</v>
      </c>
      <c r="D441" s="56">
        <v>2</v>
      </c>
      <c r="E441" s="56">
        <v>34730</v>
      </c>
      <c r="F441" s="56"/>
      <c r="G441" s="56"/>
      <c r="H441" s="56">
        <v>12</v>
      </c>
      <c r="I441" s="56">
        <v>1736.5</v>
      </c>
      <c r="J441" s="56"/>
      <c r="K441" s="56"/>
      <c r="L441" s="56"/>
      <c r="M441" s="56"/>
      <c r="N441" s="40">
        <v>2</v>
      </c>
      <c r="O441" s="63">
        <f t="shared" si="45"/>
        <v>36466.5</v>
      </c>
      <c r="P441" s="40">
        <v>12</v>
      </c>
      <c r="Q441" s="52">
        <v>0.05</v>
      </c>
      <c r="R441" s="40">
        <v>0</v>
      </c>
      <c r="S441" s="40"/>
      <c r="T441" s="53"/>
      <c r="U441" s="56"/>
      <c r="V441" s="51">
        <f t="shared" si="42"/>
        <v>9.1895579999999999</v>
      </c>
      <c r="W441" s="57">
        <f t="shared" si="44"/>
        <v>0</v>
      </c>
    </row>
    <row r="442" spans="1:23" x14ac:dyDescent="0.2">
      <c r="A442" s="155"/>
      <c r="B442" s="101" t="s">
        <v>579</v>
      </c>
      <c r="C442" s="56">
        <v>1</v>
      </c>
      <c r="D442" s="56">
        <v>1</v>
      </c>
      <c r="E442" s="56">
        <v>33075</v>
      </c>
      <c r="F442" s="56"/>
      <c r="G442" s="56"/>
      <c r="H442" s="56">
        <v>12</v>
      </c>
      <c r="I442" s="56">
        <v>1653.75</v>
      </c>
      <c r="J442" s="56"/>
      <c r="K442" s="56"/>
      <c r="L442" s="56"/>
      <c r="M442" s="56"/>
      <c r="N442" s="40">
        <v>1</v>
      </c>
      <c r="O442" s="63">
        <f t="shared" si="45"/>
        <v>34728.75</v>
      </c>
      <c r="P442" s="40">
        <v>12</v>
      </c>
      <c r="Q442" s="52">
        <v>0.05</v>
      </c>
      <c r="R442" s="40">
        <v>0</v>
      </c>
      <c r="S442" s="40"/>
      <c r="T442" s="53"/>
      <c r="U442" s="56"/>
      <c r="V442" s="51">
        <f t="shared" si="42"/>
        <v>4.3758224999999999</v>
      </c>
      <c r="W442" s="57">
        <f t="shared" si="44"/>
        <v>0</v>
      </c>
    </row>
    <row r="443" spans="1:23" x14ac:dyDescent="0.2">
      <c r="A443" s="155"/>
      <c r="B443" s="101" t="s">
        <v>579</v>
      </c>
      <c r="C443" s="56">
        <v>2</v>
      </c>
      <c r="D443" s="56">
        <v>2</v>
      </c>
      <c r="E443" s="56">
        <v>30000</v>
      </c>
      <c r="F443" s="56"/>
      <c r="G443" s="56"/>
      <c r="H443" s="56">
        <v>12</v>
      </c>
      <c r="I443" s="56">
        <v>1500</v>
      </c>
      <c r="J443" s="56"/>
      <c r="K443" s="56"/>
      <c r="L443" s="56"/>
      <c r="M443" s="56"/>
      <c r="N443" s="40">
        <v>2</v>
      </c>
      <c r="O443" s="63">
        <f t="shared" si="45"/>
        <v>31500</v>
      </c>
      <c r="P443" s="40">
        <v>12</v>
      </c>
      <c r="Q443" s="52">
        <v>0.05</v>
      </c>
      <c r="R443" s="40">
        <v>0</v>
      </c>
      <c r="S443" s="40"/>
      <c r="T443" s="53"/>
      <c r="U443" s="56"/>
      <c r="V443" s="51">
        <f t="shared" si="42"/>
        <v>7.9379999999999997</v>
      </c>
      <c r="W443" s="57">
        <f t="shared" si="44"/>
        <v>0</v>
      </c>
    </row>
    <row r="444" spans="1:23" x14ac:dyDescent="0.2">
      <c r="A444" s="153" t="s">
        <v>439</v>
      </c>
      <c r="B444" s="101" t="s">
        <v>440</v>
      </c>
      <c r="C444" s="56">
        <v>3</v>
      </c>
      <c r="D444" s="56">
        <v>3</v>
      </c>
      <c r="E444" s="56">
        <v>11580</v>
      </c>
      <c r="F444" s="56"/>
      <c r="G444" s="56"/>
      <c r="H444" s="56">
        <v>12</v>
      </c>
      <c r="I444" s="56">
        <v>579</v>
      </c>
      <c r="J444" s="56"/>
      <c r="K444" s="56"/>
      <c r="L444" s="56"/>
      <c r="M444" s="56"/>
      <c r="N444" s="40">
        <v>3</v>
      </c>
      <c r="O444" s="63">
        <f t="shared" si="45"/>
        <v>12159</v>
      </c>
      <c r="P444" s="40">
        <v>12</v>
      </c>
      <c r="Q444" s="52">
        <v>0.05</v>
      </c>
      <c r="R444" s="40">
        <v>0</v>
      </c>
      <c r="S444" s="40"/>
      <c r="T444" s="53"/>
      <c r="U444" s="56"/>
      <c r="V444" s="51">
        <f t="shared" si="42"/>
        <v>4.596102000000001</v>
      </c>
      <c r="W444" s="57">
        <f t="shared" si="44"/>
        <v>0</v>
      </c>
    </row>
    <row r="445" spans="1:23" x14ac:dyDescent="0.2">
      <c r="A445" s="155"/>
      <c r="B445" s="101" t="s">
        <v>440</v>
      </c>
      <c r="C445" s="56">
        <v>1</v>
      </c>
      <c r="D445" s="56">
        <v>1</v>
      </c>
      <c r="E445" s="56">
        <v>14585</v>
      </c>
      <c r="F445" s="56"/>
      <c r="G445" s="56"/>
      <c r="H445" s="56">
        <v>12</v>
      </c>
      <c r="I445" s="56">
        <v>729.25</v>
      </c>
      <c r="J445" s="56"/>
      <c r="K445" s="56"/>
      <c r="L445" s="56"/>
      <c r="M445" s="56"/>
      <c r="N445" s="40">
        <v>1</v>
      </c>
      <c r="O445" s="63">
        <f t="shared" si="45"/>
        <v>15314.25</v>
      </c>
      <c r="P445" s="40">
        <v>12</v>
      </c>
      <c r="Q445" s="52">
        <v>0.05</v>
      </c>
      <c r="R445" s="40">
        <v>0</v>
      </c>
      <c r="S445" s="40"/>
      <c r="T445" s="53"/>
      <c r="U445" s="56"/>
      <c r="V445" s="51">
        <f t="shared" si="42"/>
        <v>1.9295954999999998</v>
      </c>
      <c r="W445" s="57">
        <f t="shared" si="44"/>
        <v>0</v>
      </c>
    </row>
    <row r="446" spans="1:23" x14ac:dyDescent="0.2">
      <c r="A446" s="155"/>
      <c r="B446" s="101" t="s">
        <v>441</v>
      </c>
      <c r="C446" s="56">
        <v>1</v>
      </c>
      <c r="D446" s="56">
        <v>1</v>
      </c>
      <c r="E446" s="56">
        <v>11025</v>
      </c>
      <c r="F446" s="56"/>
      <c r="G446" s="56"/>
      <c r="H446" s="56">
        <v>12</v>
      </c>
      <c r="I446" s="56">
        <v>551.25</v>
      </c>
      <c r="J446" s="56"/>
      <c r="K446" s="56"/>
      <c r="L446" s="56"/>
      <c r="M446" s="56"/>
      <c r="N446" s="40">
        <v>1</v>
      </c>
      <c r="O446" s="63">
        <f t="shared" si="45"/>
        <v>11576.25</v>
      </c>
      <c r="P446" s="40">
        <v>12</v>
      </c>
      <c r="Q446" s="52">
        <v>0.05</v>
      </c>
      <c r="R446" s="40">
        <v>0</v>
      </c>
      <c r="S446" s="40"/>
      <c r="T446" s="53"/>
      <c r="U446" s="56"/>
      <c r="V446" s="51">
        <f t="shared" si="42"/>
        <v>1.4586075000000001</v>
      </c>
      <c r="W446" s="57">
        <f t="shared" si="44"/>
        <v>0</v>
      </c>
    </row>
    <row r="447" spans="1:23" x14ac:dyDescent="0.2">
      <c r="A447" s="155"/>
      <c r="B447" s="101" t="s">
        <v>442</v>
      </c>
      <c r="C447" s="56">
        <v>9</v>
      </c>
      <c r="D447" s="56">
        <v>9</v>
      </c>
      <c r="E447" s="56">
        <v>12600</v>
      </c>
      <c r="F447" s="56"/>
      <c r="G447" s="56"/>
      <c r="H447" s="56">
        <v>12</v>
      </c>
      <c r="I447" s="56">
        <v>630</v>
      </c>
      <c r="J447" s="56"/>
      <c r="K447" s="56"/>
      <c r="L447" s="56"/>
      <c r="M447" s="56"/>
      <c r="N447" s="40">
        <v>9</v>
      </c>
      <c r="O447" s="63">
        <f t="shared" si="45"/>
        <v>13230</v>
      </c>
      <c r="P447" s="40">
        <v>12</v>
      </c>
      <c r="Q447" s="52">
        <v>0.05</v>
      </c>
      <c r="R447" s="40">
        <v>0</v>
      </c>
      <c r="S447" s="40"/>
      <c r="T447" s="53"/>
      <c r="U447" s="56"/>
      <c r="V447" s="51">
        <f t="shared" si="42"/>
        <v>15.00282</v>
      </c>
      <c r="W447" s="57">
        <f t="shared" si="44"/>
        <v>0</v>
      </c>
    </row>
    <row r="448" spans="1:23" x14ac:dyDescent="0.2">
      <c r="A448" s="155"/>
      <c r="B448" s="101" t="s">
        <v>442</v>
      </c>
      <c r="C448" s="56">
        <v>1</v>
      </c>
      <c r="D448" s="56">
        <v>1</v>
      </c>
      <c r="E448" s="56">
        <v>12000</v>
      </c>
      <c r="F448" s="56"/>
      <c r="G448" s="56"/>
      <c r="H448" s="56">
        <v>12</v>
      </c>
      <c r="I448" s="56">
        <v>0</v>
      </c>
      <c r="J448" s="56"/>
      <c r="K448" s="56"/>
      <c r="L448" s="56"/>
      <c r="M448" s="56"/>
      <c r="N448" s="64">
        <v>1</v>
      </c>
      <c r="O448" s="64">
        <f t="shared" si="45"/>
        <v>12000</v>
      </c>
      <c r="P448" s="64">
        <v>12</v>
      </c>
      <c r="Q448" s="52">
        <v>0.05</v>
      </c>
      <c r="R448" s="64">
        <v>0</v>
      </c>
      <c r="S448" s="64"/>
      <c r="T448" s="53"/>
      <c r="U448" s="56"/>
      <c r="V448" s="51">
        <f t="shared" si="42"/>
        <v>1.512</v>
      </c>
      <c r="W448" s="57">
        <f t="shared" si="44"/>
        <v>0</v>
      </c>
    </row>
    <row r="449" spans="1:23" x14ac:dyDescent="0.2">
      <c r="A449" s="155"/>
      <c r="B449" s="101" t="s">
        <v>443</v>
      </c>
      <c r="C449" s="56">
        <v>2</v>
      </c>
      <c r="D449" s="56">
        <v>2</v>
      </c>
      <c r="E449" s="56">
        <v>15281</v>
      </c>
      <c r="F449" s="56"/>
      <c r="G449" s="56"/>
      <c r="H449" s="56">
        <v>12</v>
      </c>
      <c r="I449" s="56">
        <v>764.05</v>
      </c>
      <c r="J449" s="56"/>
      <c r="K449" s="56"/>
      <c r="L449" s="56"/>
      <c r="M449" s="56"/>
      <c r="N449" s="40">
        <v>2</v>
      </c>
      <c r="O449" s="63">
        <f t="shared" si="45"/>
        <v>16045.05</v>
      </c>
      <c r="P449" s="40">
        <v>12</v>
      </c>
      <c r="Q449" s="52">
        <v>0.05</v>
      </c>
      <c r="R449" s="40">
        <v>0</v>
      </c>
      <c r="S449" s="40"/>
      <c r="T449" s="53"/>
      <c r="U449" s="56"/>
      <c r="V449" s="51">
        <f t="shared" si="42"/>
        <v>4.0433525999999995</v>
      </c>
      <c r="W449" s="57">
        <f t="shared" si="44"/>
        <v>0</v>
      </c>
    </row>
    <row r="450" spans="1:23" x14ac:dyDescent="0.2">
      <c r="A450" s="155"/>
      <c r="B450" s="101" t="s">
        <v>443</v>
      </c>
      <c r="C450" s="56">
        <v>6</v>
      </c>
      <c r="D450" s="56">
        <v>6</v>
      </c>
      <c r="E450" s="56">
        <v>13892</v>
      </c>
      <c r="F450" s="56"/>
      <c r="G450" s="56"/>
      <c r="H450" s="56">
        <v>12</v>
      </c>
      <c r="I450" s="56">
        <v>694.6</v>
      </c>
      <c r="J450" s="56"/>
      <c r="K450" s="56"/>
      <c r="L450" s="56"/>
      <c r="M450" s="56"/>
      <c r="N450" s="40">
        <v>6</v>
      </c>
      <c r="O450" s="63">
        <f t="shared" si="45"/>
        <v>14586.6</v>
      </c>
      <c r="P450" s="40">
        <v>12</v>
      </c>
      <c r="Q450" s="52">
        <v>0.05</v>
      </c>
      <c r="R450" s="40">
        <v>0</v>
      </c>
      <c r="S450" s="40"/>
      <c r="T450" s="53"/>
      <c r="U450" s="56"/>
      <c r="V450" s="51">
        <f t="shared" ref="V450:V479" si="46">((N450*(O450+(O450*Q450)+R450))+(S450*5%*O450+T450*10%*O450+U450*15%*O450))*P450/100000</f>
        <v>11.0274696</v>
      </c>
      <c r="W450" s="57">
        <f t="shared" si="44"/>
        <v>0</v>
      </c>
    </row>
    <row r="451" spans="1:23" x14ac:dyDescent="0.2">
      <c r="A451" s="155"/>
      <c r="B451" s="101" t="s">
        <v>443</v>
      </c>
      <c r="C451" s="56">
        <v>1</v>
      </c>
      <c r="D451" s="56">
        <v>1</v>
      </c>
      <c r="E451" s="56">
        <v>12600</v>
      </c>
      <c r="F451" s="56"/>
      <c r="G451" s="56"/>
      <c r="H451" s="56">
        <v>12</v>
      </c>
      <c r="I451" s="56">
        <v>630</v>
      </c>
      <c r="J451" s="56"/>
      <c r="K451" s="56"/>
      <c r="L451" s="56"/>
      <c r="M451" s="56"/>
      <c r="N451" s="40">
        <v>1</v>
      </c>
      <c r="O451" s="63">
        <f t="shared" si="45"/>
        <v>13230</v>
      </c>
      <c r="P451" s="40">
        <v>12</v>
      </c>
      <c r="Q451" s="52">
        <v>0.05</v>
      </c>
      <c r="R451" s="40">
        <v>0</v>
      </c>
      <c r="S451" s="40"/>
      <c r="T451" s="53"/>
      <c r="U451" s="56"/>
      <c r="V451" s="51">
        <f t="shared" si="46"/>
        <v>1.6669799999999999</v>
      </c>
      <c r="W451" s="57">
        <f t="shared" si="44"/>
        <v>0</v>
      </c>
    </row>
    <row r="452" spans="1:23" x14ac:dyDescent="0.2">
      <c r="A452" s="154"/>
      <c r="B452" s="101" t="s">
        <v>444</v>
      </c>
      <c r="C452" s="56">
        <v>1</v>
      </c>
      <c r="D452" s="56">
        <v>1</v>
      </c>
      <c r="E452" s="56">
        <v>79425</v>
      </c>
      <c r="F452" s="56"/>
      <c r="G452" s="56"/>
      <c r="H452" s="56">
        <v>12</v>
      </c>
      <c r="I452" s="56">
        <v>3971.25</v>
      </c>
      <c r="J452" s="56"/>
      <c r="K452" s="56"/>
      <c r="L452" s="56"/>
      <c r="M452" s="56"/>
      <c r="N452" s="40">
        <v>1</v>
      </c>
      <c r="O452" s="63">
        <v>108000</v>
      </c>
      <c r="P452" s="40">
        <v>12</v>
      </c>
      <c r="Q452" s="52">
        <v>0.05</v>
      </c>
      <c r="R452" s="40">
        <v>0</v>
      </c>
      <c r="S452" s="40"/>
      <c r="T452" s="53"/>
      <c r="U452" s="56"/>
      <c r="V452" s="51">
        <f t="shared" si="46"/>
        <v>13.608000000000001</v>
      </c>
      <c r="W452" s="57">
        <f t="shared" si="44"/>
        <v>0</v>
      </c>
    </row>
    <row r="453" spans="1:23" x14ac:dyDescent="0.2">
      <c r="A453" s="100" t="s">
        <v>199</v>
      </c>
      <c r="B453" s="100" t="s">
        <v>99</v>
      </c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40"/>
      <c r="O453" s="63">
        <f>E453+I453+G453</f>
        <v>0</v>
      </c>
      <c r="P453" s="40"/>
      <c r="Q453" s="52"/>
      <c r="R453" s="40"/>
      <c r="S453" s="40"/>
      <c r="T453" s="53"/>
      <c r="U453" s="56"/>
      <c r="V453" s="51">
        <f t="shared" si="46"/>
        <v>0</v>
      </c>
      <c r="W453" s="57">
        <f t="shared" si="44"/>
        <v>0</v>
      </c>
    </row>
    <row r="454" spans="1:23" x14ac:dyDescent="0.2">
      <c r="A454" s="153" t="s">
        <v>445</v>
      </c>
      <c r="B454" s="101" t="s">
        <v>446</v>
      </c>
      <c r="C454" s="56">
        <v>7</v>
      </c>
      <c r="D454" s="56">
        <v>7</v>
      </c>
      <c r="E454" s="56">
        <v>14300</v>
      </c>
      <c r="F454" s="56">
        <v>715</v>
      </c>
      <c r="G454" s="56">
        <v>6350</v>
      </c>
      <c r="H454" s="56">
        <v>12</v>
      </c>
      <c r="I454" s="56">
        <v>715</v>
      </c>
      <c r="J454" s="56"/>
      <c r="K454" s="56"/>
      <c r="L454" s="56"/>
      <c r="M454" s="56"/>
      <c r="N454" s="40">
        <v>7</v>
      </c>
      <c r="O454" s="63">
        <f>E454+I454+G454+F454</f>
        <v>22080</v>
      </c>
      <c r="P454" s="40">
        <v>12</v>
      </c>
      <c r="Q454" s="52">
        <v>0.05</v>
      </c>
      <c r="R454" s="40">
        <v>0</v>
      </c>
      <c r="S454" s="40"/>
      <c r="T454" s="53"/>
      <c r="U454" s="56"/>
      <c r="V454" s="51">
        <f t="shared" si="46"/>
        <v>19.47456</v>
      </c>
      <c r="W454" s="57">
        <f t="shared" si="44"/>
        <v>0</v>
      </c>
    </row>
    <row r="455" spans="1:23" x14ac:dyDescent="0.2">
      <c r="A455" s="155"/>
      <c r="B455" s="101" t="s">
        <v>447</v>
      </c>
      <c r="C455" s="56">
        <v>7</v>
      </c>
      <c r="D455" s="56">
        <v>7</v>
      </c>
      <c r="E455" s="56">
        <v>14300</v>
      </c>
      <c r="F455" s="56">
        <v>715</v>
      </c>
      <c r="G455" s="56">
        <v>6350</v>
      </c>
      <c r="H455" s="56">
        <v>12</v>
      </c>
      <c r="I455" s="56">
        <v>715</v>
      </c>
      <c r="J455" s="56">
        <v>1000</v>
      </c>
      <c r="K455" s="56"/>
      <c r="L455" s="56"/>
      <c r="M455" s="56"/>
      <c r="N455" s="40">
        <v>7</v>
      </c>
      <c r="O455" s="109">
        <f>E455+I455+G455+F455</f>
        <v>22080</v>
      </c>
      <c r="P455" s="40">
        <v>12</v>
      </c>
      <c r="Q455" s="52">
        <v>0.05</v>
      </c>
      <c r="R455" s="40">
        <v>1000</v>
      </c>
      <c r="S455" s="40"/>
      <c r="T455" s="53"/>
      <c r="U455" s="56"/>
      <c r="V455" s="51">
        <f t="shared" si="46"/>
        <v>20.31456</v>
      </c>
      <c r="W455" s="57">
        <f t="shared" si="44"/>
        <v>0</v>
      </c>
    </row>
    <row r="456" spans="1:23" x14ac:dyDescent="0.2">
      <c r="A456" s="155"/>
      <c r="B456" s="101" t="s">
        <v>447</v>
      </c>
      <c r="C456" s="56">
        <v>11</v>
      </c>
      <c r="D456" s="56">
        <v>11</v>
      </c>
      <c r="E456" s="56">
        <v>13650</v>
      </c>
      <c r="F456" s="56">
        <v>683</v>
      </c>
      <c r="G456" s="56">
        <v>6350</v>
      </c>
      <c r="H456" s="56">
        <v>12</v>
      </c>
      <c r="I456" s="56">
        <v>683</v>
      </c>
      <c r="J456" s="56">
        <v>1000</v>
      </c>
      <c r="K456" s="56"/>
      <c r="L456" s="56"/>
      <c r="M456" s="56"/>
      <c r="N456" s="40">
        <v>11</v>
      </c>
      <c r="O456" s="109">
        <f>E456+I456+G456+F456</f>
        <v>21366</v>
      </c>
      <c r="P456" s="40">
        <v>12</v>
      </c>
      <c r="Q456" s="52">
        <v>0.05</v>
      </c>
      <c r="R456" s="40">
        <v>1000</v>
      </c>
      <c r="S456" s="40"/>
      <c r="T456" s="53"/>
      <c r="U456" s="56"/>
      <c r="V456" s="51">
        <f t="shared" si="46"/>
        <v>30.933275999999996</v>
      </c>
      <c r="W456" s="57">
        <f t="shared" si="44"/>
        <v>0</v>
      </c>
    </row>
    <row r="457" spans="1:23" ht="30" x14ac:dyDescent="0.2">
      <c r="A457" s="155"/>
      <c r="B457" s="101" t="s">
        <v>448</v>
      </c>
      <c r="C457" s="56">
        <v>14</v>
      </c>
      <c r="D457" s="56">
        <v>14</v>
      </c>
      <c r="E457" s="56">
        <v>14300</v>
      </c>
      <c r="F457" s="56">
        <v>715</v>
      </c>
      <c r="G457" s="56">
        <v>6350</v>
      </c>
      <c r="H457" s="56">
        <v>12</v>
      </c>
      <c r="I457" s="56">
        <v>715</v>
      </c>
      <c r="J457" s="56">
        <v>2000</v>
      </c>
      <c r="K457" s="56"/>
      <c r="L457" s="56"/>
      <c r="M457" s="56"/>
      <c r="N457" s="40">
        <v>14</v>
      </c>
      <c r="O457" s="109">
        <f>E457+I457+G457+F457</f>
        <v>22080</v>
      </c>
      <c r="P457" s="40">
        <v>12</v>
      </c>
      <c r="Q457" s="52">
        <v>0.05</v>
      </c>
      <c r="R457" s="40">
        <v>2000</v>
      </c>
      <c r="S457" s="40"/>
      <c r="T457" s="53"/>
      <c r="U457" s="56"/>
      <c r="V457" s="51">
        <f t="shared" si="46"/>
        <v>42.30912</v>
      </c>
      <c r="W457" s="57">
        <f t="shared" si="44"/>
        <v>0</v>
      </c>
    </row>
    <row r="458" spans="1:23" ht="30" x14ac:dyDescent="0.2">
      <c r="A458" s="155"/>
      <c r="B458" s="101" t="s">
        <v>448</v>
      </c>
      <c r="C458" s="56">
        <v>8</v>
      </c>
      <c r="D458" s="56">
        <v>8</v>
      </c>
      <c r="E458" s="56">
        <v>13650</v>
      </c>
      <c r="F458" s="56">
        <v>683</v>
      </c>
      <c r="G458" s="56">
        <v>6350</v>
      </c>
      <c r="H458" s="56">
        <v>12</v>
      </c>
      <c r="I458" s="56">
        <v>683</v>
      </c>
      <c r="J458" s="56">
        <v>2000</v>
      </c>
      <c r="K458" s="56"/>
      <c r="L458" s="56"/>
      <c r="M458" s="56"/>
      <c r="N458" s="40">
        <v>8</v>
      </c>
      <c r="O458" s="109">
        <f>E458+I458+G458+F458</f>
        <v>21366</v>
      </c>
      <c r="P458" s="40">
        <v>12</v>
      </c>
      <c r="Q458" s="52">
        <v>0.05</v>
      </c>
      <c r="R458" s="40">
        <v>2000</v>
      </c>
      <c r="S458" s="40"/>
      <c r="T458" s="53"/>
      <c r="U458" s="56"/>
      <c r="V458" s="51">
        <f t="shared" si="46"/>
        <v>23.456927999999998</v>
      </c>
      <c r="W458" s="57">
        <f t="shared" si="44"/>
        <v>0</v>
      </c>
    </row>
    <row r="459" spans="1:23" ht="30" x14ac:dyDescent="0.2">
      <c r="A459" s="155"/>
      <c r="B459" s="101" t="s">
        <v>448</v>
      </c>
      <c r="C459" s="56">
        <v>17</v>
      </c>
      <c r="D459" s="56">
        <v>17</v>
      </c>
      <c r="E459" s="56">
        <v>13650</v>
      </c>
      <c r="F459" s="56"/>
      <c r="G459" s="56">
        <v>6350</v>
      </c>
      <c r="H459" s="56">
        <v>12</v>
      </c>
      <c r="I459" s="56">
        <v>683</v>
      </c>
      <c r="J459" s="56">
        <v>2000</v>
      </c>
      <c r="K459" s="56"/>
      <c r="L459" s="56"/>
      <c r="M459" s="56"/>
      <c r="N459" s="109">
        <v>17</v>
      </c>
      <c r="O459" s="109">
        <f>E459+I459+G459</f>
        <v>20683</v>
      </c>
      <c r="P459" s="109">
        <v>12</v>
      </c>
      <c r="Q459" s="52">
        <v>0.05</v>
      </c>
      <c r="R459" s="109">
        <v>2000</v>
      </c>
      <c r="S459" s="109"/>
      <c r="T459" s="53"/>
      <c r="U459" s="56"/>
      <c r="V459" s="51">
        <f t="shared" si="46"/>
        <v>48.382986000000002</v>
      </c>
      <c r="W459" s="57">
        <f t="shared" si="44"/>
        <v>0</v>
      </c>
    </row>
    <row r="460" spans="1:23" ht="30" x14ac:dyDescent="0.2">
      <c r="A460" s="155"/>
      <c r="B460" s="101" t="s">
        <v>448</v>
      </c>
      <c r="C460" s="56">
        <v>1</v>
      </c>
      <c r="D460" s="56">
        <v>1</v>
      </c>
      <c r="E460" s="56">
        <v>13000</v>
      </c>
      <c r="F460" s="56" t="s">
        <v>583</v>
      </c>
      <c r="G460" s="56">
        <v>7000</v>
      </c>
      <c r="H460" s="56">
        <v>12</v>
      </c>
      <c r="I460" s="56">
        <v>0</v>
      </c>
      <c r="J460" s="56">
        <v>2000</v>
      </c>
      <c r="K460" s="56"/>
      <c r="L460" s="56"/>
      <c r="M460" s="56"/>
      <c r="N460" s="40">
        <v>1</v>
      </c>
      <c r="O460" s="64">
        <v>20000</v>
      </c>
      <c r="P460" s="40">
        <v>12</v>
      </c>
      <c r="Q460" s="52">
        <v>0.05</v>
      </c>
      <c r="R460" s="40">
        <v>2000</v>
      </c>
      <c r="S460" s="40"/>
      <c r="T460" s="53"/>
      <c r="U460" s="56"/>
      <c r="V460" s="51">
        <f t="shared" si="46"/>
        <v>2.76</v>
      </c>
      <c r="W460" s="57">
        <f t="shared" si="44"/>
        <v>0</v>
      </c>
    </row>
    <row r="461" spans="1:23" ht="30" x14ac:dyDescent="0.2">
      <c r="A461" s="155"/>
      <c r="B461" s="101" t="s">
        <v>448</v>
      </c>
      <c r="C461" s="56">
        <v>1</v>
      </c>
      <c r="D461" s="56">
        <v>0</v>
      </c>
      <c r="E461" s="56">
        <v>13000</v>
      </c>
      <c r="F461" s="56"/>
      <c r="G461" s="56">
        <v>7000</v>
      </c>
      <c r="H461" s="56">
        <v>12</v>
      </c>
      <c r="I461" s="56">
        <v>0</v>
      </c>
      <c r="J461" s="56">
        <v>2000</v>
      </c>
      <c r="K461" s="56"/>
      <c r="L461" s="56"/>
      <c r="M461" s="56"/>
      <c r="N461" s="40">
        <v>1</v>
      </c>
      <c r="O461" s="64">
        <f>E461+I461+G461</f>
        <v>20000</v>
      </c>
      <c r="P461" s="40">
        <v>12</v>
      </c>
      <c r="Q461" s="52">
        <v>0</v>
      </c>
      <c r="R461" s="40">
        <v>2000</v>
      </c>
      <c r="S461" s="40"/>
      <c r="T461" s="53"/>
      <c r="U461" s="56"/>
      <c r="V461" s="51">
        <f t="shared" si="46"/>
        <v>2.64</v>
      </c>
      <c r="W461" s="57">
        <f t="shared" ref="W461:W490" si="47">N461-C461</f>
        <v>0</v>
      </c>
    </row>
    <row r="462" spans="1:23" x14ac:dyDescent="0.2">
      <c r="A462" s="164" t="s">
        <v>449</v>
      </c>
      <c r="B462" s="101" t="s">
        <v>450</v>
      </c>
      <c r="C462" s="56">
        <v>3</v>
      </c>
      <c r="D462" s="56">
        <v>3</v>
      </c>
      <c r="E462" s="56">
        <v>20350</v>
      </c>
      <c r="F462" s="56">
        <v>1017.5</v>
      </c>
      <c r="G462" s="56"/>
      <c r="H462" s="56">
        <v>12</v>
      </c>
      <c r="I462" s="56">
        <v>1017.5</v>
      </c>
      <c r="J462" s="56"/>
      <c r="K462" s="56"/>
      <c r="L462" s="56"/>
      <c r="M462" s="56"/>
      <c r="N462" s="40">
        <v>3</v>
      </c>
      <c r="O462" s="63">
        <f>E462+I462+G462+F462</f>
        <v>22385</v>
      </c>
      <c r="P462" s="40">
        <v>12</v>
      </c>
      <c r="Q462" s="52">
        <v>0.05</v>
      </c>
      <c r="R462" s="40">
        <v>0</v>
      </c>
      <c r="S462" s="40"/>
      <c r="T462" s="53"/>
      <c r="U462" s="56"/>
      <c r="V462" s="51">
        <f>((N462*(O462+(O462*Q462)+R462))+(S462*5%*O462+T462*10%*O462+U462*15%*O462))*P462</f>
        <v>846153</v>
      </c>
      <c r="W462" s="57">
        <f t="shared" si="47"/>
        <v>0</v>
      </c>
    </row>
    <row r="463" spans="1:23" x14ac:dyDescent="0.2">
      <c r="A463" s="165"/>
      <c r="B463" s="101" t="s">
        <v>598</v>
      </c>
      <c r="C463" s="56">
        <v>1</v>
      </c>
      <c r="D463" s="56">
        <v>1</v>
      </c>
      <c r="E463" s="56">
        <v>17383</v>
      </c>
      <c r="F463" s="56">
        <v>869.15</v>
      </c>
      <c r="G463" s="56"/>
      <c r="H463" s="56">
        <v>12</v>
      </c>
      <c r="I463" s="56">
        <v>869.15</v>
      </c>
      <c r="J463" s="56"/>
      <c r="K463" s="56"/>
      <c r="L463" s="56"/>
      <c r="M463" s="56"/>
      <c r="N463" s="40">
        <v>1</v>
      </c>
      <c r="O463" s="109">
        <f>E463+I463+G463+F463</f>
        <v>19121.300000000003</v>
      </c>
      <c r="P463" s="40">
        <v>12</v>
      </c>
      <c r="Q463" s="52">
        <v>0.05</v>
      </c>
      <c r="R463" s="40">
        <v>0</v>
      </c>
      <c r="S463" s="40"/>
      <c r="T463" s="53"/>
      <c r="U463" s="56"/>
      <c r="V463" s="51">
        <f t="shared" ref="V463:V477" si="48">((N463*(O463+(O463*Q463)+R463))+(S463*5%*O463+T463*10%*O463+U463*15%*O463))*P463</f>
        <v>240928.38</v>
      </c>
      <c r="W463" s="57">
        <f t="shared" si="47"/>
        <v>0</v>
      </c>
    </row>
    <row r="464" spans="1:23" x14ac:dyDescent="0.2">
      <c r="A464" s="165"/>
      <c r="B464" s="101" t="s">
        <v>598</v>
      </c>
      <c r="C464" s="56">
        <v>2</v>
      </c>
      <c r="D464" s="56">
        <v>2</v>
      </c>
      <c r="E464" s="56">
        <v>17215</v>
      </c>
      <c r="F464" s="56">
        <v>860.75</v>
      </c>
      <c r="G464" s="56"/>
      <c r="H464" s="56">
        <v>12</v>
      </c>
      <c r="I464" s="56">
        <v>860.75</v>
      </c>
      <c r="J464" s="56"/>
      <c r="K464" s="56"/>
      <c r="L464" s="56"/>
      <c r="M464" s="56"/>
      <c r="N464" s="40">
        <v>2</v>
      </c>
      <c r="O464" s="63">
        <f xml:space="preserve"> (14700+F464)</f>
        <v>15560.75</v>
      </c>
      <c r="P464" s="40">
        <v>12</v>
      </c>
      <c r="Q464" s="52">
        <v>0.05</v>
      </c>
      <c r="R464" s="40">
        <v>0</v>
      </c>
      <c r="S464" s="40"/>
      <c r="T464" s="53"/>
      <c r="U464" s="56"/>
      <c r="V464" s="51">
        <f t="shared" si="48"/>
        <v>392130.9</v>
      </c>
      <c r="W464" s="57">
        <f t="shared" si="47"/>
        <v>0</v>
      </c>
    </row>
    <row r="465" spans="1:25" x14ac:dyDescent="0.2">
      <c r="A465" s="165"/>
      <c r="B465" s="101" t="s">
        <v>598</v>
      </c>
      <c r="C465" s="56">
        <v>2</v>
      </c>
      <c r="D465" s="56">
        <v>2</v>
      </c>
      <c r="E465" s="56">
        <v>16879</v>
      </c>
      <c r="F465" s="56">
        <v>843.95</v>
      </c>
      <c r="G465" s="56"/>
      <c r="H465" s="56">
        <v>12</v>
      </c>
      <c r="I465" s="56">
        <v>843.95</v>
      </c>
      <c r="J465" s="56"/>
      <c r="K465" s="56"/>
      <c r="L465" s="56"/>
      <c r="M465" s="56"/>
      <c r="N465" s="40">
        <v>2</v>
      </c>
      <c r="O465" s="63">
        <f>E465+I465+G465+F465</f>
        <v>18566.900000000001</v>
      </c>
      <c r="P465" s="40">
        <v>12</v>
      </c>
      <c r="Q465" s="52">
        <v>0.05</v>
      </c>
      <c r="R465" s="40">
        <v>0</v>
      </c>
      <c r="S465" s="40"/>
      <c r="T465" s="53"/>
      <c r="U465" s="56"/>
      <c r="V465" s="51">
        <f t="shared" si="48"/>
        <v>467885.88000000006</v>
      </c>
      <c r="W465" s="57">
        <f t="shared" si="47"/>
        <v>0</v>
      </c>
    </row>
    <row r="466" spans="1:25" x14ac:dyDescent="0.2">
      <c r="A466" s="165"/>
      <c r="B466" s="101" t="s">
        <v>598</v>
      </c>
      <c r="C466" s="56">
        <v>2</v>
      </c>
      <c r="D466" s="56">
        <v>2</v>
      </c>
      <c r="E466" s="56">
        <v>16711</v>
      </c>
      <c r="F466" s="56"/>
      <c r="G466" s="56"/>
      <c r="H466" s="56">
        <v>12</v>
      </c>
      <c r="I466" s="56">
        <v>835.55</v>
      </c>
      <c r="J466" s="56"/>
      <c r="K466" s="56"/>
      <c r="L466" s="56"/>
      <c r="M466" s="56"/>
      <c r="N466" s="40">
        <v>2</v>
      </c>
      <c r="O466" s="63">
        <f>E466+I466+G466</f>
        <v>17546.55</v>
      </c>
      <c r="P466" s="40">
        <v>12</v>
      </c>
      <c r="Q466" s="52">
        <v>0.05</v>
      </c>
      <c r="R466" s="40">
        <v>0</v>
      </c>
      <c r="S466" s="40"/>
      <c r="T466" s="53"/>
      <c r="U466" s="56"/>
      <c r="V466" s="51">
        <f t="shared" si="48"/>
        <v>442173.05999999994</v>
      </c>
      <c r="W466" s="57">
        <f t="shared" si="47"/>
        <v>0</v>
      </c>
    </row>
    <row r="467" spans="1:25" x14ac:dyDescent="0.2">
      <c r="A467" s="165"/>
      <c r="B467" s="101" t="s">
        <v>598</v>
      </c>
      <c r="C467" s="56">
        <v>1</v>
      </c>
      <c r="D467" s="56">
        <v>1</v>
      </c>
      <c r="E467" s="56">
        <v>16543</v>
      </c>
      <c r="F467" s="56"/>
      <c r="G467" s="56"/>
      <c r="H467" s="56">
        <v>12</v>
      </c>
      <c r="I467" s="56">
        <v>827.15</v>
      </c>
      <c r="J467" s="56"/>
      <c r="K467" s="56"/>
      <c r="L467" s="56"/>
      <c r="M467" s="56"/>
      <c r="N467" s="40">
        <v>1</v>
      </c>
      <c r="O467" s="63">
        <f>E467+I467+G467</f>
        <v>17370.150000000001</v>
      </c>
      <c r="P467" s="40">
        <v>12</v>
      </c>
      <c r="Q467" s="52">
        <v>0.05</v>
      </c>
      <c r="R467" s="40">
        <v>0</v>
      </c>
      <c r="S467" s="40"/>
      <c r="T467" s="53"/>
      <c r="U467" s="56"/>
      <c r="V467" s="51">
        <f t="shared" si="48"/>
        <v>218863.89</v>
      </c>
      <c r="W467" s="57">
        <f t="shared" si="47"/>
        <v>0</v>
      </c>
    </row>
    <row r="468" spans="1:25" x14ac:dyDescent="0.2">
      <c r="A468" s="165"/>
      <c r="B468" s="101" t="s">
        <v>598</v>
      </c>
      <c r="C468" s="56">
        <v>9</v>
      </c>
      <c r="D468" s="56">
        <v>9</v>
      </c>
      <c r="E468" s="56">
        <v>15435</v>
      </c>
      <c r="F468" s="56"/>
      <c r="G468" s="56"/>
      <c r="H468" s="56">
        <v>12</v>
      </c>
      <c r="I468" s="56">
        <v>771.75</v>
      </c>
      <c r="J468" s="56"/>
      <c r="K468" s="56"/>
      <c r="L468" s="56"/>
      <c r="M468" s="56"/>
      <c r="N468" s="40">
        <v>9</v>
      </c>
      <c r="O468" s="63">
        <f>E468+I468+G468</f>
        <v>16206.75</v>
      </c>
      <c r="P468" s="40">
        <v>12</v>
      </c>
      <c r="Q468" s="52">
        <v>0.05</v>
      </c>
      <c r="R468" s="40">
        <v>0</v>
      </c>
      <c r="S468" s="40"/>
      <c r="T468" s="53"/>
      <c r="U468" s="56"/>
      <c r="V468" s="51">
        <f t="shared" si="48"/>
        <v>1837845.4500000002</v>
      </c>
      <c r="W468" s="57">
        <f t="shared" si="47"/>
        <v>0</v>
      </c>
    </row>
    <row r="469" spans="1:25" x14ac:dyDescent="0.2">
      <c r="A469" s="165"/>
      <c r="B469" s="101" t="s">
        <v>598</v>
      </c>
      <c r="C469" s="56">
        <v>2</v>
      </c>
      <c r="D469" s="56">
        <v>2</v>
      </c>
      <c r="E469" s="56">
        <v>14700</v>
      </c>
      <c r="F469" s="56"/>
      <c r="G469" s="56"/>
      <c r="H469" s="56">
        <v>12</v>
      </c>
      <c r="I469" s="56">
        <v>735</v>
      </c>
      <c r="J469" s="56"/>
      <c r="K469" s="56"/>
      <c r="L469" s="56"/>
      <c r="M469" s="56"/>
      <c r="N469" s="40">
        <v>2</v>
      </c>
      <c r="O469" s="63">
        <f>E469+I469+G469</f>
        <v>15435</v>
      </c>
      <c r="P469" s="40">
        <v>12</v>
      </c>
      <c r="Q469" s="52">
        <v>0.05</v>
      </c>
      <c r="R469" s="40">
        <v>0</v>
      </c>
      <c r="S469" s="40"/>
      <c r="T469" s="53"/>
      <c r="U469" s="56"/>
      <c r="V469" s="51">
        <f t="shared" si="48"/>
        <v>388962</v>
      </c>
      <c r="W469" s="57">
        <f t="shared" si="47"/>
        <v>0</v>
      </c>
    </row>
    <row r="470" spans="1:25" x14ac:dyDescent="0.2">
      <c r="A470" s="165"/>
      <c r="B470" s="101" t="s">
        <v>451</v>
      </c>
      <c r="C470" s="56">
        <v>5</v>
      </c>
      <c r="D470" s="56">
        <v>5</v>
      </c>
      <c r="E470" s="56">
        <v>25341</v>
      </c>
      <c r="F470" s="56">
        <v>1267.05</v>
      </c>
      <c r="G470" s="56"/>
      <c r="H470" s="56">
        <v>12</v>
      </c>
      <c r="I470" s="56">
        <v>1267.05</v>
      </c>
      <c r="J470" s="56"/>
      <c r="K470" s="56"/>
      <c r="L470" s="56"/>
      <c r="M470" s="56"/>
      <c r="N470" s="40">
        <v>5</v>
      </c>
      <c r="O470" s="63">
        <f>E470+I470+G470+F470</f>
        <v>27875.1</v>
      </c>
      <c r="P470" s="40">
        <v>12</v>
      </c>
      <c r="Q470" s="52">
        <v>0.05</v>
      </c>
      <c r="R470" s="40">
        <v>0</v>
      </c>
      <c r="S470" s="40"/>
      <c r="T470" s="53"/>
      <c r="U470" s="56"/>
      <c r="V470" s="51">
        <f t="shared" si="48"/>
        <v>1756131.2999999998</v>
      </c>
      <c r="W470" s="57">
        <f t="shared" si="47"/>
        <v>0</v>
      </c>
    </row>
    <row r="471" spans="1:25" x14ac:dyDescent="0.2">
      <c r="A471" s="165"/>
      <c r="B471" s="101" t="s">
        <v>451</v>
      </c>
      <c r="C471" s="56">
        <v>1</v>
      </c>
      <c r="D471" s="56">
        <v>1</v>
      </c>
      <c r="E471" s="56">
        <v>22866</v>
      </c>
      <c r="F471" s="56">
        <v>1143.3</v>
      </c>
      <c r="G471" s="56"/>
      <c r="H471" s="56">
        <v>12</v>
      </c>
      <c r="I471" s="56">
        <v>1143.3</v>
      </c>
      <c r="J471" s="56"/>
      <c r="K471" s="56"/>
      <c r="L471" s="56"/>
      <c r="M471" s="56"/>
      <c r="N471" s="40">
        <v>1</v>
      </c>
      <c r="O471" s="109">
        <f>E471+I471+G471+F471</f>
        <v>25152.6</v>
      </c>
      <c r="P471" s="40">
        <v>12</v>
      </c>
      <c r="Q471" s="52">
        <v>0.05</v>
      </c>
      <c r="R471" s="40">
        <v>0</v>
      </c>
      <c r="S471" s="40"/>
      <c r="T471" s="53"/>
      <c r="U471" s="56"/>
      <c r="V471" s="51">
        <f t="shared" si="48"/>
        <v>316922.76</v>
      </c>
      <c r="W471" s="57">
        <f t="shared" si="47"/>
        <v>0</v>
      </c>
    </row>
    <row r="472" spans="1:25" x14ac:dyDescent="0.2">
      <c r="A472" s="165"/>
      <c r="B472" s="101" t="s">
        <v>451</v>
      </c>
      <c r="C472" s="56">
        <v>1</v>
      </c>
      <c r="D472" s="56">
        <v>1</v>
      </c>
      <c r="E472" s="56">
        <v>22205</v>
      </c>
      <c r="F472" s="56">
        <v>1110.25</v>
      </c>
      <c r="G472" s="56"/>
      <c r="H472" s="56">
        <v>12</v>
      </c>
      <c r="I472" s="56">
        <v>1110.25</v>
      </c>
      <c r="J472" s="56"/>
      <c r="K472" s="56"/>
      <c r="L472" s="56"/>
      <c r="M472" s="56"/>
      <c r="N472" s="40">
        <v>1</v>
      </c>
      <c r="O472" s="63">
        <f>E472+I472+G472+F472</f>
        <v>24425.5</v>
      </c>
      <c r="P472" s="40">
        <v>12</v>
      </c>
      <c r="Q472" s="52">
        <v>0.05</v>
      </c>
      <c r="R472" s="40">
        <v>0</v>
      </c>
      <c r="S472" s="40"/>
      <c r="T472" s="53"/>
      <c r="U472" s="56"/>
      <c r="V472" s="51">
        <f t="shared" si="48"/>
        <v>307761.30000000005</v>
      </c>
      <c r="W472" s="57">
        <f t="shared" si="47"/>
        <v>0</v>
      </c>
      <c r="X472" s="125"/>
    </row>
    <row r="473" spans="1:25" x14ac:dyDescent="0.2">
      <c r="A473" s="165"/>
      <c r="B473" s="101" t="s">
        <v>451</v>
      </c>
      <c r="C473" s="56">
        <v>4</v>
      </c>
      <c r="D473" s="56">
        <v>4</v>
      </c>
      <c r="E473" s="56">
        <v>18522</v>
      </c>
      <c r="F473" s="56"/>
      <c r="G473" s="56"/>
      <c r="H473" s="56">
        <v>12</v>
      </c>
      <c r="I473" s="56">
        <v>926.1</v>
      </c>
      <c r="J473" s="56"/>
      <c r="K473" s="56"/>
      <c r="L473" s="56"/>
      <c r="M473" s="56"/>
      <c r="N473" s="40">
        <v>4</v>
      </c>
      <c r="O473" s="63">
        <f>E473+I473+G473</f>
        <v>19448.099999999999</v>
      </c>
      <c r="P473" s="40">
        <v>12</v>
      </c>
      <c r="Q473" s="52">
        <v>0.05</v>
      </c>
      <c r="R473" s="40">
        <v>0</v>
      </c>
      <c r="S473" s="40"/>
      <c r="T473" s="53"/>
      <c r="U473" s="56"/>
      <c r="V473" s="51">
        <f t="shared" si="48"/>
        <v>980184.23999999987</v>
      </c>
      <c r="W473" s="57">
        <f t="shared" si="47"/>
        <v>0</v>
      </c>
    </row>
    <row r="474" spans="1:25" x14ac:dyDescent="0.2">
      <c r="A474" s="165"/>
      <c r="B474" s="101" t="s">
        <v>451</v>
      </c>
      <c r="C474" s="56">
        <v>1</v>
      </c>
      <c r="D474" s="56">
        <v>1</v>
      </c>
      <c r="E474" s="56">
        <v>15750</v>
      </c>
      <c r="F474" s="56"/>
      <c r="G474" s="56"/>
      <c r="H474" s="56">
        <v>12</v>
      </c>
      <c r="I474" s="56">
        <v>787.5</v>
      </c>
      <c r="J474" s="56"/>
      <c r="K474" s="56"/>
      <c r="L474" s="56"/>
      <c r="M474" s="56"/>
      <c r="N474" s="40">
        <v>1</v>
      </c>
      <c r="O474" s="63">
        <f>E474+I474+G474</f>
        <v>16537.5</v>
      </c>
      <c r="P474" s="40">
        <v>12</v>
      </c>
      <c r="Q474" s="52">
        <v>0.05</v>
      </c>
      <c r="R474" s="40">
        <v>0</v>
      </c>
      <c r="S474" s="40"/>
      <c r="T474" s="53"/>
      <c r="U474" s="56"/>
      <c r="V474" s="51">
        <f t="shared" si="48"/>
        <v>208372.5</v>
      </c>
      <c r="W474" s="57">
        <f t="shared" si="47"/>
        <v>0</v>
      </c>
    </row>
    <row r="475" spans="1:25" ht="32" x14ac:dyDescent="0.2">
      <c r="A475" s="165"/>
      <c r="B475" s="101" t="s">
        <v>451</v>
      </c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111">
        <v>2</v>
      </c>
      <c r="O475" s="111">
        <v>15000</v>
      </c>
      <c r="P475" s="111">
        <v>6</v>
      </c>
      <c r="Q475" s="52">
        <v>0</v>
      </c>
      <c r="R475" s="111">
        <v>0</v>
      </c>
      <c r="S475" s="111"/>
      <c r="T475" s="53"/>
      <c r="U475" s="56"/>
      <c r="V475" s="51">
        <f t="shared" si="48"/>
        <v>180000</v>
      </c>
      <c r="W475" s="57">
        <f t="shared" si="47"/>
        <v>2</v>
      </c>
      <c r="X475" s="78" t="s">
        <v>574</v>
      </c>
    </row>
    <row r="476" spans="1:25" x14ac:dyDescent="0.2">
      <c r="A476" s="165"/>
      <c r="B476" s="101" t="s">
        <v>452</v>
      </c>
      <c r="C476" s="56">
        <v>8</v>
      </c>
      <c r="D476" s="56">
        <v>8</v>
      </c>
      <c r="E476" s="56">
        <v>25341</v>
      </c>
      <c r="F476" s="56">
        <v>1267.05</v>
      </c>
      <c r="G476" s="56"/>
      <c r="H476" s="56">
        <v>12</v>
      </c>
      <c r="I476" s="56">
        <v>1267.05</v>
      </c>
      <c r="J476" s="56"/>
      <c r="K476" s="56"/>
      <c r="L476" s="56"/>
      <c r="M476" s="56"/>
      <c r="N476" s="40">
        <v>8</v>
      </c>
      <c r="O476" s="63">
        <f>E476+I476+G476+F476</f>
        <v>27875.1</v>
      </c>
      <c r="P476" s="40">
        <v>12</v>
      </c>
      <c r="Q476" s="52">
        <v>0.05</v>
      </c>
      <c r="R476" s="40">
        <v>0</v>
      </c>
      <c r="S476" s="40"/>
      <c r="T476" s="53"/>
      <c r="U476" s="56"/>
      <c r="V476" s="51">
        <f t="shared" si="48"/>
        <v>2809810.08</v>
      </c>
      <c r="W476" s="57">
        <f t="shared" si="47"/>
        <v>0</v>
      </c>
    </row>
    <row r="477" spans="1:25" x14ac:dyDescent="0.2">
      <c r="A477" s="165"/>
      <c r="B477" s="101" t="s">
        <v>452</v>
      </c>
      <c r="C477" s="56">
        <v>1</v>
      </c>
      <c r="D477" s="56">
        <v>1</v>
      </c>
      <c r="E477" s="56">
        <v>15000</v>
      </c>
      <c r="F477" s="56"/>
      <c r="G477" s="56"/>
      <c r="H477" s="56">
        <v>12</v>
      </c>
      <c r="I477" s="56">
        <v>750</v>
      </c>
      <c r="J477" s="56"/>
      <c r="K477" s="56"/>
      <c r="L477" s="56"/>
      <c r="M477" s="56"/>
      <c r="N477" s="40">
        <v>1</v>
      </c>
      <c r="O477" s="89">
        <f>E477+I477+G477</f>
        <v>15750</v>
      </c>
      <c r="P477" s="40">
        <v>12</v>
      </c>
      <c r="Q477" s="52">
        <v>0.05</v>
      </c>
      <c r="R477" s="40">
        <v>0</v>
      </c>
      <c r="S477" s="40"/>
      <c r="T477" s="53"/>
      <c r="U477" s="56"/>
      <c r="V477" s="51">
        <f t="shared" si="48"/>
        <v>198450</v>
      </c>
      <c r="W477" s="57">
        <f t="shared" si="47"/>
        <v>0</v>
      </c>
    </row>
    <row r="478" spans="1:25" x14ac:dyDescent="0.2">
      <c r="A478" s="161" t="s">
        <v>527</v>
      </c>
      <c r="B478" s="161" t="s">
        <v>528</v>
      </c>
      <c r="C478" s="56">
        <v>4</v>
      </c>
      <c r="D478" s="56">
        <v>4</v>
      </c>
      <c r="E478" s="56">
        <v>15960</v>
      </c>
      <c r="F478" s="56">
        <v>723</v>
      </c>
      <c r="G478" s="56">
        <v>75</v>
      </c>
      <c r="H478" s="56">
        <v>12</v>
      </c>
      <c r="I478" s="56">
        <f>14460*5%</f>
        <v>723</v>
      </c>
      <c r="J478" s="56"/>
      <c r="K478" s="56"/>
      <c r="L478" s="56"/>
      <c r="M478" s="56"/>
      <c r="N478" s="56">
        <v>4</v>
      </c>
      <c r="O478" s="89">
        <f>E478+G478+I478+F478</f>
        <v>17481</v>
      </c>
      <c r="P478" s="56">
        <v>12</v>
      </c>
      <c r="Q478" s="52">
        <v>0.05</v>
      </c>
      <c r="R478" s="56"/>
      <c r="S478" s="56"/>
      <c r="T478" s="56"/>
      <c r="U478" s="56"/>
      <c r="V478" s="51">
        <f t="shared" si="46"/>
        <v>8.8104239999999994</v>
      </c>
      <c r="W478" s="57">
        <f t="shared" si="47"/>
        <v>0</v>
      </c>
      <c r="Y478" s="55">
        <f>15969*5%</f>
        <v>798.45</v>
      </c>
    </row>
    <row r="479" spans="1:25" x14ac:dyDescent="0.2">
      <c r="A479" s="163"/>
      <c r="B479" s="163"/>
      <c r="C479" s="56">
        <v>1</v>
      </c>
      <c r="D479" s="56">
        <v>1</v>
      </c>
      <c r="E479" s="56">
        <v>13081</v>
      </c>
      <c r="F479" s="56">
        <v>723</v>
      </c>
      <c r="G479" s="56">
        <v>1379</v>
      </c>
      <c r="H479" s="56">
        <v>12</v>
      </c>
      <c r="I479" s="56">
        <f>14460*5%</f>
        <v>723</v>
      </c>
      <c r="J479" s="56"/>
      <c r="K479" s="56"/>
      <c r="L479" s="56"/>
      <c r="M479" s="56"/>
      <c r="N479" s="56">
        <v>1</v>
      </c>
      <c r="O479" s="110">
        <f>E479+G479+I479+F479</f>
        <v>15906</v>
      </c>
      <c r="P479" s="56">
        <v>12</v>
      </c>
      <c r="Q479" s="52">
        <v>0.05</v>
      </c>
      <c r="R479" s="56"/>
      <c r="S479" s="56"/>
      <c r="T479" s="56"/>
      <c r="U479" s="56"/>
      <c r="V479" s="51">
        <f t="shared" si="46"/>
        <v>2.0041559999999996</v>
      </c>
      <c r="W479" s="57">
        <f t="shared" si="47"/>
        <v>0</v>
      </c>
      <c r="Y479" s="55">
        <f>(E479+G479)*5%</f>
        <v>723</v>
      </c>
    </row>
    <row r="480" spans="1:25" x14ac:dyDescent="0.2">
      <c r="A480" s="163"/>
      <c r="B480" s="163"/>
      <c r="C480" s="56">
        <v>6</v>
      </c>
      <c r="D480" s="56">
        <v>6</v>
      </c>
      <c r="E480" s="56">
        <v>13081</v>
      </c>
      <c r="F480" s="56"/>
      <c r="G480" s="56">
        <v>1379</v>
      </c>
      <c r="H480" s="56">
        <v>12</v>
      </c>
      <c r="I480" s="56">
        <f>14460*5%</f>
        <v>723</v>
      </c>
      <c r="J480" s="56"/>
      <c r="K480" s="56"/>
      <c r="L480" s="56"/>
      <c r="M480" s="56"/>
      <c r="N480" s="56">
        <v>6</v>
      </c>
      <c r="O480" s="110">
        <f>E480+I480+G480</f>
        <v>15183</v>
      </c>
      <c r="P480" s="56">
        <v>12</v>
      </c>
      <c r="Q480" s="52">
        <v>0.05</v>
      </c>
      <c r="R480" s="56"/>
      <c r="S480" s="56">
        <v>6</v>
      </c>
      <c r="T480" s="56"/>
      <c r="U480" s="56"/>
      <c r="V480" s="51">
        <f t="shared" ref="V480:V485" si="49">((N480*(O480+(O480*Q480)+R480))+(S480*5%*O480+T480*10%*O480+U480*15%*O480))*P480/100000</f>
        <v>12.024935999999999</v>
      </c>
      <c r="W480" s="57">
        <f t="shared" si="47"/>
        <v>0</v>
      </c>
    </row>
    <row r="481" spans="1:24" x14ac:dyDescent="0.2">
      <c r="A481" s="163"/>
      <c r="B481" s="163"/>
      <c r="C481" s="56">
        <v>2</v>
      </c>
      <c r="D481" s="56">
        <v>2</v>
      </c>
      <c r="E481" s="56">
        <v>13081</v>
      </c>
      <c r="F481" s="56"/>
      <c r="G481" s="56">
        <v>1379</v>
      </c>
      <c r="H481" s="56">
        <v>12</v>
      </c>
      <c r="I481" s="56">
        <f>14460*5%</f>
        <v>723</v>
      </c>
      <c r="J481" s="56"/>
      <c r="K481" s="56"/>
      <c r="L481" s="56"/>
      <c r="M481" s="56"/>
      <c r="N481" s="56">
        <v>2</v>
      </c>
      <c r="O481" s="122">
        <v>15183</v>
      </c>
      <c r="P481" s="56">
        <v>12</v>
      </c>
      <c r="Q481" s="52">
        <v>0.05</v>
      </c>
      <c r="R481" s="56"/>
      <c r="S481" s="56"/>
      <c r="T481" s="56"/>
      <c r="U481" s="56"/>
      <c r="V481" s="51">
        <f t="shared" si="49"/>
        <v>3.8261159999999999</v>
      </c>
      <c r="W481" s="57">
        <f t="shared" si="47"/>
        <v>0</v>
      </c>
    </row>
    <row r="482" spans="1:24" x14ac:dyDescent="0.2">
      <c r="A482" s="163"/>
      <c r="B482" s="163"/>
      <c r="C482" s="56">
        <v>6</v>
      </c>
      <c r="D482" s="56">
        <v>6</v>
      </c>
      <c r="E482" s="56">
        <v>14460</v>
      </c>
      <c r="F482" s="56"/>
      <c r="G482" s="56">
        <v>0</v>
      </c>
      <c r="H482" s="56">
        <v>12</v>
      </c>
      <c r="I482" s="56">
        <v>0</v>
      </c>
      <c r="J482" s="56"/>
      <c r="K482" s="56"/>
      <c r="L482" s="56"/>
      <c r="M482" s="56"/>
      <c r="N482" s="56">
        <v>6</v>
      </c>
      <c r="O482" s="57">
        <v>14460</v>
      </c>
      <c r="P482" s="56">
        <v>12</v>
      </c>
      <c r="Q482" s="52">
        <v>0</v>
      </c>
      <c r="R482" s="56"/>
      <c r="S482" s="56"/>
      <c r="T482" s="56"/>
      <c r="U482" s="56"/>
      <c r="V482" s="51">
        <f t="shared" si="49"/>
        <v>10.411199999999999</v>
      </c>
      <c r="W482" s="57">
        <f t="shared" si="47"/>
        <v>0</v>
      </c>
    </row>
    <row r="483" spans="1:24" ht="16" x14ac:dyDescent="0.2">
      <c r="A483" s="162"/>
      <c r="B483" s="162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>
        <v>2</v>
      </c>
      <c r="O483" s="57">
        <v>14460</v>
      </c>
      <c r="P483" s="56">
        <v>12</v>
      </c>
      <c r="Q483" s="52">
        <v>0</v>
      </c>
      <c r="R483" s="56"/>
      <c r="S483" s="56"/>
      <c r="T483" s="56"/>
      <c r="U483" s="56"/>
      <c r="V483" s="51">
        <f t="shared" si="49"/>
        <v>3.4704000000000002</v>
      </c>
      <c r="W483" s="57">
        <f t="shared" si="47"/>
        <v>2</v>
      </c>
      <c r="X483" s="78" t="s">
        <v>588</v>
      </c>
    </row>
    <row r="484" spans="1:24" x14ac:dyDescent="0.2">
      <c r="A484" s="161" t="s">
        <v>529</v>
      </c>
      <c r="B484" s="161" t="s">
        <v>3</v>
      </c>
      <c r="C484" s="56">
        <v>4</v>
      </c>
      <c r="D484" s="56">
        <v>4</v>
      </c>
      <c r="E484" s="56">
        <v>19845</v>
      </c>
      <c r="F484" s="56">
        <v>992.25</v>
      </c>
      <c r="G484" s="56">
        <v>2084.75</v>
      </c>
      <c r="H484" s="56"/>
      <c r="I484" s="56">
        <f t="shared" ref="I484:I493" si="50">E484*5%</f>
        <v>992.25</v>
      </c>
      <c r="J484" s="56"/>
      <c r="K484" s="56"/>
      <c r="L484" s="56"/>
      <c r="M484" s="56"/>
      <c r="N484" s="56">
        <v>4</v>
      </c>
      <c r="O484" s="57">
        <f>G484+I484+E484+F484</f>
        <v>23914.25</v>
      </c>
      <c r="P484" s="56">
        <v>12</v>
      </c>
      <c r="Q484" s="52">
        <v>0.05</v>
      </c>
      <c r="R484" s="56"/>
      <c r="S484" s="56"/>
      <c r="T484" s="56"/>
      <c r="U484" s="56"/>
      <c r="V484" s="51">
        <f t="shared" si="49"/>
        <v>12.052782000000002</v>
      </c>
      <c r="W484" s="57">
        <f t="shared" si="47"/>
        <v>0</v>
      </c>
    </row>
    <row r="485" spans="1:24" x14ac:dyDescent="0.2">
      <c r="A485" s="163"/>
      <c r="B485" s="163"/>
      <c r="C485" s="56">
        <v>4</v>
      </c>
      <c r="D485" s="56">
        <v>4</v>
      </c>
      <c r="E485" s="56">
        <v>16265</v>
      </c>
      <c r="F485" s="56">
        <v>813.25</v>
      </c>
      <c r="G485" s="56">
        <v>3758.75</v>
      </c>
      <c r="H485" s="56"/>
      <c r="I485" s="56">
        <f t="shared" si="50"/>
        <v>813.25</v>
      </c>
      <c r="J485" s="56"/>
      <c r="K485" s="56"/>
      <c r="L485" s="56"/>
      <c r="M485" s="56"/>
      <c r="N485" s="56">
        <v>4</v>
      </c>
      <c r="O485" s="57">
        <f>G485+I485+E485+F485</f>
        <v>21650.25</v>
      </c>
      <c r="P485" s="56">
        <v>12</v>
      </c>
      <c r="Q485" s="52">
        <v>0.05</v>
      </c>
      <c r="R485" s="56"/>
      <c r="S485" s="56"/>
      <c r="T485" s="56"/>
      <c r="U485" s="56"/>
      <c r="V485" s="51">
        <f t="shared" si="49"/>
        <v>10.911726000000002</v>
      </c>
      <c r="W485" s="57">
        <f t="shared" si="47"/>
        <v>0</v>
      </c>
    </row>
    <row r="486" spans="1:24" ht="16" x14ac:dyDescent="0.2">
      <c r="A486" s="163"/>
      <c r="B486" s="163"/>
      <c r="C486" s="56">
        <v>6</v>
      </c>
      <c r="D486" s="56">
        <v>6</v>
      </c>
      <c r="E486" s="56">
        <v>16265</v>
      </c>
      <c r="F486" s="56"/>
      <c r="G486" s="56">
        <v>3758.75</v>
      </c>
      <c r="H486" s="56"/>
      <c r="I486" s="56">
        <f t="shared" si="50"/>
        <v>813.25</v>
      </c>
      <c r="J486" s="56"/>
      <c r="K486" s="56"/>
      <c r="L486" s="56"/>
      <c r="M486" s="56"/>
      <c r="N486" s="56">
        <v>6</v>
      </c>
      <c r="O486" s="57">
        <f>G486+I486+E486</f>
        <v>20837</v>
      </c>
      <c r="P486" s="56">
        <v>12</v>
      </c>
      <c r="Q486" s="52">
        <v>0.05</v>
      </c>
      <c r="R486" s="56"/>
      <c r="S486" s="56">
        <v>6</v>
      </c>
      <c r="T486" s="56"/>
      <c r="U486" s="56"/>
      <c r="V486" s="51">
        <v>16.36</v>
      </c>
      <c r="W486" s="57">
        <f t="shared" si="47"/>
        <v>0</v>
      </c>
      <c r="X486" s="78" t="s">
        <v>590</v>
      </c>
    </row>
    <row r="487" spans="1:24" x14ac:dyDescent="0.2">
      <c r="A487" s="163"/>
      <c r="B487" s="163"/>
      <c r="C487" s="56">
        <v>2</v>
      </c>
      <c r="D487" s="56">
        <v>2</v>
      </c>
      <c r="E487" s="56">
        <v>16265</v>
      </c>
      <c r="F487" s="56"/>
      <c r="G487" s="56">
        <v>3758.75</v>
      </c>
      <c r="H487" s="56"/>
      <c r="I487" s="56">
        <f t="shared" si="50"/>
        <v>813.25</v>
      </c>
      <c r="J487" s="56"/>
      <c r="K487" s="56"/>
      <c r="L487" s="56"/>
      <c r="M487" s="56"/>
      <c r="N487" s="56">
        <v>2</v>
      </c>
      <c r="O487" s="57">
        <f>G487+I487+E487</f>
        <v>20837</v>
      </c>
      <c r="P487" s="56">
        <v>12</v>
      </c>
      <c r="Q487" s="52">
        <v>0.05</v>
      </c>
      <c r="R487" s="56"/>
      <c r="S487" s="56"/>
      <c r="T487" s="56"/>
      <c r="U487" s="56"/>
      <c r="V487" s="51">
        <f t="shared" ref="V487:V514" si="51">((N487*(O487+(O487*Q487)+R487))+(S487*5%*O487+T487*10%*O487+U487*15%*O487))*P487/100000</f>
        <v>5.2509239999999995</v>
      </c>
      <c r="W487" s="57">
        <f t="shared" si="47"/>
        <v>0</v>
      </c>
    </row>
    <row r="488" spans="1:24" x14ac:dyDescent="0.2">
      <c r="A488" s="163"/>
      <c r="B488" s="163"/>
      <c r="C488" s="56">
        <v>2</v>
      </c>
      <c r="D488" s="56">
        <v>2</v>
      </c>
      <c r="E488" s="56">
        <v>14050</v>
      </c>
      <c r="F488" s="56"/>
      <c r="G488" s="56">
        <v>5092.5</v>
      </c>
      <c r="H488" s="56"/>
      <c r="I488" s="56">
        <f t="shared" si="50"/>
        <v>702.5</v>
      </c>
      <c r="J488" s="56"/>
      <c r="K488" s="56"/>
      <c r="L488" s="56"/>
      <c r="M488" s="56"/>
      <c r="N488" s="56">
        <v>2</v>
      </c>
      <c r="O488" s="57">
        <f>G488+I488+E488</f>
        <v>19845</v>
      </c>
      <c r="P488" s="56">
        <v>12</v>
      </c>
      <c r="Q488" s="52">
        <v>0.05</v>
      </c>
      <c r="R488" s="56"/>
      <c r="S488" s="56"/>
      <c r="T488" s="56"/>
      <c r="U488" s="56"/>
      <c r="V488" s="51">
        <f t="shared" si="51"/>
        <v>5.0009399999999999</v>
      </c>
      <c r="W488" s="57">
        <f t="shared" si="47"/>
        <v>0</v>
      </c>
    </row>
    <row r="489" spans="1:24" x14ac:dyDescent="0.2">
      <c r="A489" s="163"/>
      <c r="B489" s="163"/>
      <c r="C489" s="56">
        <v>7</v>
      </c>
      <c r="D489" s="56">
        <v>7</v>
      </c>
      <c r="E489" s="56">
        <v>14050</v>
      </c>
      <c r="F489" s="56"/>
      <c r="G489" s="56">
        <v>5092.5</v>
      </c>
      <c r="H489" s="56"/>
      <c r="I489" s="56">
        <f t="shared" si="50"/>
        <v>702.5</v>
      </c>
      <c r="J489" s="56"/>
      <c r="K489" s="56"/>
      <c r="L489" s="56"/>
      <c r="M489" s="56"/>
      <c r="N489" s="56">
        <v>7</v>
      </c>
      <c r="O489" s="57">
        <f>G489+I489+E489</f>
        <v>19845</v>
      </c>
      <c r="P489" s="56">
        <v>12</v>
      </c>
      <c r="Q489" s="52">
        <v>0</v>
      </c>
      <c r="R489" s="56"/>
      <c r="S489" s="56"/>
      <c r="T489" s="56"/>
      <c r="U489" s="56"/>
      <c r="V489" s="51">
        <f t="shared" si="51"/>
        <v>16.669799999999999</v>
      </c>
      <c r="W489" s="57">
        <f t="shared" si="47"/>
        <v>0</v>
      </c>
    </row>
    <row r="490" spans="1:24" ht="32" x14ac:dyDescent="0.2">
      <c r="A490" s="163"/>
      <c r="B490" s="163"/>
      <c r="C490" s="56"/>
      <c r="D490" s="56"/>
      <c r="E490" s="56"/>
      <c r="F490" s="56"/>
      <c r="G490" s="56"/>
      <c r="H490" s="56"/>
      <c r="I490" s="56">
        <f t="shared" si="50"/>
        <v>0</v>
      </c>
      <c r="J490" s="56"/>
      <c r="K490" s="56"/>
      <c r="L490" s="56"/>
      <c r="M490" s="56"/>
      <c r="N490" s="56">
        <v>3</v>
      </c>
      <c r="O490" s="57">
        <v>19845</v>
      </c>
      <c r="P490" s="56">
        <v>12</v>
      </c>
      <c r="Q490" s="52">
        <v>0</v>
      </c>
      <c r="R490" s="56"/>
      <c r="S490" s="56"/>
      <c r="T490" s="56"/>
      <c r="U490" s="56"/>
      <c r="V490" s="51">
        <f t="shared" si="51"/>
        <v>7.1441999999999997</v>
      </c>
      <c r="W490" s="57">
        <f t="shared" si="47"/>
        <v>3</v>
      </c>
      <c r="X490" s="78" t="s">
        <v>589</v>
      </c>
    </row>
    <row r="491" spans="1:24" x14ac:dyDescent="0.2">
      <c r="A491" s="161" t="s">
        <v>530</v>
      </c>
      <c r="B491" s="161" t="s">
        <v>531</v>
      </c>
      <c r="C491" s="56">
        <v>5</v>
      </c>
      <c r="D491" s="56">
        <v>5</v>
      </c>
      <c r="E491" s="56">
        <v>18962</v>
      </c>
      <c r="F491" s="56">
        <v>948.1</v>
      </c>
      <c r="G491" s="56">
        <v>879.9</v>
      </c>
      <c r="H491" s="56"/>
      <c r="I491" s="56">
        <f t="shared" si="50"/>
        <v>948.1</v>
      </c>
      <c r="J491" s="56"/>
      <c r="K491" s="56"/>
      <c r="L491" s="56"/>
      <c r="M491" s="56"/>
      <c r="N491" s="56">
        <v>5</v>
      </c>
      <c r="O491" s="57">
        <f>E491+G491+I491+F491</f>
        <v>21738.1</v>
      </c>
      <c r="P491" s="56">
        <v>12</v>
      </c>
      <c r="Q491" s="52">
        <v>0.05</v>
      </c>
      <c r="R491" s="56"/>
      <c r="S491" s="56"/>
      <c r="T491" s="56"/>
      <c r="U491" s="56"/>
      <c r="V491" s="51">
        <f t="shared" si="51"/>
        <v>13.695002999999998</v>
      </c>
      <c r="W491" s="57">
        <f t="shared" ref="W491:W509" si="52">N491-C491</f>
        <v>0</v>
      </c>
    </row>
    <row r="492" spans="1:24" x14ac:dyDescent="0.2">
      <c r="A492" s="163"/>
      <c r="B492" s="163"/>
      <c r="C492" s="56">
        <v>2</v>
      </c>
      <c r="D492" s="56">
        <v>2</v>
      </c>
      <c r="E492" s="56">
        <v>14850</v>
      </c>
      <c r="F492" s="56">
        <v>742.5</v>
      </c>
      <c r="G492" s="56">
        <v>3307.5</v>
      </c>
      <c r="H492" s="56"/>
      <c r="I492" s="56">
        <f t="shared" si="50"/>
        <v>742.5</v>
      </c>
      <c r="J492" s="56"/>
      <c r="K492" s="56"/>
      <c r="L492" s="56"/>
      <c r="M492" s="56"/>
      <c r="N492" s="56">
        <v>2</v>
      </c>
      <c r="O492" s="57">
        <f>E492+G492+I492+F492</f>
        <v>19642.5</v>
      </c>
      <c r="P492" s="56">
        <v>12</v>
      </c>
      <c r="Q492" s="52">
        <v>0.05</v>
      </c>
      <c r="R492" s="56"/>
      <c r="S492" s="56"/>
      <c r="T492" s="56"/>
      <c r="U492" s="56"/>
      <c r="V492" s="51">
        <f t="shared" si="51"/>
        <v>4.94991</v>
      </c>
      <c r="W492" s="57">
        <f t="shared" si="52"/>
        <v>0</v>
      </c>
    </row>
    <row r="493" spans="1:24" x14ac:dyDescent="0.2">
      <c r="A493" s="163"/>
      <c r="B493" s="163"/>
      <c r="C493" s="56">
        <v>2</v>
      </c>
      <c r="D493" s="56">
        <v>2</v>
      </c>
      <c r="E493" s="56">
        <v>14850</v>
      </c>
      <c r="F493" s="56">
        <v>742.5</v>
      </c>
      <c r="G493" s="56">
        <v>3307.5</v>
      </c>
      <c r="H493" s="56"/>
      <c r="I493" s="56">
        <f t="shared" si="50"/>
        <v>742.5</v>
      </c>
      <c r="J493" s="56"/>
      <c r="K493" s="56"/>
      <c r="L493" s="56"/>
      <c r="M493" s="56"/>
      <c r="N493" s="56">
        <v>2</v>
      </c>
      <c r="O493" s="57">
        <v>18900</v>
      </c>
      <c r="P493" s="56">
        <v>12</v>
      </c>
      <c r="Q493" s="52">
        <v>0.05</v>
      </c>
      <c r="R493" s="56"/>
      <c r="S493" s="56"/>
      <c r="T493" s="56"/>
      <c r="U493" s="56"/>
      <c r="V493" s="51">
        <f t="shared" si="51"/>
        <v>4.7628000000000004</v>
      </c>
      <c r="W493" s="57">
        <f t="shared" si="52"/>
        <v>0</v>
      </c>
    </row>
    <row r="494" spans="1:24" x14ac:dyDescent="0.2">
      <c r="A494" s="163"/>
      <c r="B494" s="163"/>
      <c r="C494" s="56">
        <v>1</v>
      </c>
      <c r="D494" s="56">
        <v>1</v>
      </c>
      <c r="E494" s="56">
        <v>18900</v>
      </c>
      <c r="F494" s="56"/>
      <c r="G494" s="56"/>
      <c r="H494" s="56"/>
      <c r="I494" s="56"/>
      <c r="J494" s="56"/>
      <c r="K494" s="56"/>
      <c r="L494" s="56"/>
      <c r="M494" s="56"/>
      <c r="N494" s="56">
        <v>1</v>
      </c>
      <c r="O494" s="57">
        <v>18000</v>
      </c>
      <c r="P494" s="56">
        <v>12</v>
      </c>
      <c r="Q494" s="52">
        <v>0</v>
      </c>
      <c r="R494" s="56"/>
      <c r="S494" s="56"/>
      <c r="T494" s="56"/>
      <c r="U494" s="56"/>
      <c r="V494" s="51">
        <f t="shared" si="51"/>
        <v>2.16</v>
      </c>
      <c r="W494" s="57">
        <f t="shared" si="52"/>
        <v>0</v>
      </c>
    </row>
    <row r="495" spans="1:24" ht="32" x14ac:dyDescent="0.2">
      <c r="A495" s="162"/>
      <c r="B495" s="162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>
        <v>1</v>
      </c>
      <c r="O495" s="57">
        <v>18000</v>
      </c>
      <c r="P495" s="56">
        <v>12</v>
      </c>
      <c r="Q495" s="52">
        <v>0</v>
      </c>
      <c r="R495" s="56"/>
      <c r="S495" s="56"/>
      <c r="T495" s="56"/>
      <c r="U495" s="56"/>
      <c r="V495" s="51">
        <f t="shared" si="51"/>
        <v>2.16</v>
      </c>
      <c r="W495" s="57">
        <f t="shared" si="52"/>
        <v>1</v>
      </c>
      <c r="X495" s="78" t="s">
        <v>591</v>
      </c>
    </row>
    <row r="496" spans="1:24" x14ac:dyDescent="0.2">
      <c r="A496" s="161" t="s">
        <v>532</v>
      </c>
      <c r="B496" s="161" t="s">
        <v>533</v>
      </c>
      <c r="C496" s="56">
        <v>2</v>
      </c>
      <c r="D496" s="56">
        <v>2</v>
      </c>
      <c r="E496" s="56">
        <v>17191</v>
      </c>
      <c r="F496" s="56">
        <v>859.55</v>
      </c>
      <c r="G496" s="56">
        <v>2786.45</v>
      </c>
      <c r="H496" s="56"/>
      <c r="I496" s="56">
        <f>E496*5%</f>
        <v>859.55000000000007</v>
      </c>
      <c r="J496" s="56"/>
      <c r="K496" s="56"/>
      <c r="L496" s="56"/>
      <c r="M496" s="56"/>
      <c r="N496" s="56">
        <v>2</v>
      </c>
      <c r="O496" s="57">
        <f>E496+G496+I496+F496</f>
        <v>21696.55</v>
      </c>
      <c r="P496" s="56">
        <v>12</v>
      </c>
      <c r="Q496" s="52">
        <v>0.05</v>
      </c>
      <c r="R496" s="56"/>
      <c r="S496" s="56"/>
      <c r="T496" s="56"/>
      <c r="U496" s="56"/>
      <c r="V496" s="51">
        <f t="shared" si="51"/>
        <v>5.467530599999999</v>
      </c>
      <c r="W496" s="57">
        <f t="shared" si="52"/>
        <v>0</v>
      </c>
    </row>
    <row r="497" spans="1:24" x14ac:dyDescent="0.2">
      <c r="A497" s="163"/>
      <c r="B497" s="163"/>
      <c r="C497" s="56">
        <v>5</v>
      </c>
      <c r="D497" s="56">
        <v>5</v>
      </c>
      <c r="E497" s="56">
        <v>17191</v>
      </c>
      <c r="F497" s="56"/>
      <c r="G497" s="56">
        <v>2786.45</v>
      </c>
      <c r="H497" s="56"/>
      <c r="I497" s="56">
        <f>E497*5%</f>
        <v>859.55000000000007</v>
      </c>
      <c r="J497" s="56"/>
      <c r="K497" s="56"/>
      <c r="L497" s="56"/>
      <c r="M497" s="56"/>
      <c r="N497" s="56">
        <v>5</v>
      </c>
      <c r="O497" s="57">
        <f>E497+G497+I497+F497</f>
        <v>20837</v>
      </c>
      <c r="P497" s="56">
        <v>12</v>
      </c>
      <c r="Q497" s="52">
        <v>0.05</v>
      </c>
      <c r="R497" s="56"/>
      <c r="S497" s="56"/>
      <c r="T497" s="56"/>
      <c r="U497" s="56"/>
      <c r="V497" s="51">
        <f t="shared" si="51"/>
        <v>13.12731</v>
      </c>
      <c r="W497" s="57">
        <f t="shared" si="52"/>
        <v>0</v>
      </c>
    </row>
    <row r="498" spans="1:24" x14ac:dyDescent="0.2">
      <c r="A498" s="163"/>
      <c r="B498" s="163"/>
      <c r="C498" s="56">
        <v>1</v>
      </c>
      <c r="D498" s="56">
        <v>1</v>
      </c>
      <c r="E498" s="56">
        <v>17191</v>
      </c>
      <c r="F498" s="56"/>
      <c r="G498" s="56">
        <v>2654</v>
      </c>
      <c r="H498" s="56"/>
      <c r="I498" s="56"/>
      <c r="J498" s="56"/>
      <c r="K498" s="56"/>
      <c r="L498" s="56"/>
      <c r="M498" s="56"/>
      <c r="N498" s="56">
        <v>1</v>
      </c>
      <c r="O498" s="57">
        <v>19845</v>
      </c>
      <c r="P498" s="56">
        <v>12</v>
      </c>
      <c r="Q498" s="52">
        <v>0</v>
      </c>
      <c r="R498" s="56"/>
      <c r="S498" s="56"/>
      <c r="T498" s="56"/>
      <c r="U498" s="56"/>
      <c r="V498" s="51">
        <f t="shared" si="51"/>
        <v>2.3814000000000002</v>
      </c>
      <c r="W498" s="57">
        <f t="shared" si="52"/>
        <v>0</v>
      </c>
    </row>
    <row r="499" spans="1:24" ht="32" x14ac:dyDescent="0.2">
      <c r="A499" s="162"/>
      <c r="B499" s="162"/>
      <c r="C499" s="56"/>
      <c r="D499" s="56"/>
      <c r="E499" s="56"/>
      <c r="F499" s="56"/>
      <c r="G499" s="56"/>
      <c r="H499" s="56"/>
      <c r="I499" s="56">
        <f>E499*5%</f>
        <v>0</v>
      </c>
      <c r="J499" s="56"/>
      <c r="K499" s="56"/>
      <c r="L499" s="56"/>
      <c r="M499" s="56"/>
      <c r="N499" s="56">
        <v>1</v>
      </c>
      <c r="O499" s="57">
        <v>19845</v>
      </c>
      <c r="P499" s="56">
        <v>12</v>
      </c>
      <c r="Q499" s="52">
        <v>0</v>
      </c>
      <c r="R499" s="56"/>
      <c r="S499" s="56"/>
      <c r="T499" s="56"/>
      <c r="U499" s="56"/>
      <c r="V499" s="51">
        <f t="shared" si="51"/>
        <v>2.3814000000000002</v>
      </c>
      <c r="W499" s="57">
        <f t="shared" si="52"/>
        <v>1</v>
      </c>
      <c r="X499" s="78" t="s">
        <v>592</v>
      </c>
    </row>
    <row r="500" spans="1:24" x14ac:dyDescent="0.2">
      <c r="A500" s="161" t="s">
        <v>542</v>
      </c>
      <c r="B500" s="161" t="s">
        <v>229</v>
      </c>
      <c r="C500" s="56">
        <v>2</v>
      </c>
      <c r="D500" s="56">
        <v>2</v>
      </c>
      <c r="E500" s="56">
        <v>50000</v>
      </c>
      <c r="F500" s="56">
        <v>2500</v>
      </c>
      <c r="G500" s="56"/>
      <c r="H500" s="56"/>
      <c r="I500" s="56">
        <f>E500*5%</f>
        <v>2500</v>
      </c>
      <c r="J500" s="56"/>
      <c r="K500" s="56"/>
      <c r="L500" s="56"/>
      <c r="M500" s="56"/>
      <c r="N500" s="56">
        <v>2</v>
      </c>
      <c r="O500" s="57">
        <f>E500+G500+I500+F500</f>
        <v>55000</v>
      </c>
      <c r="P500" s="56">
        <v>12</v>
      </c>
      <c r="Q500" s="52">
        <v>0.05</v>
      </c>
      <c r="R500" s="56"/>
      <c r="S500" s="56"/>
      <c r="T500" s="56"/>
      <c r="U500" s="56"/>
      <c r="V500" s="51">
        <f t="shared" si="51"/>
        <v>13.86</v>
      </c>
      <c r="W500" s="57">
        <f t="shared" si="52"/>
        <v>0</v>
      </c>
    </row>
    <row r="501" spans="1:24" x14ac:dyDescent="0.2">
      <c r="A501" s="163"/>
      <c r="B501" s="163"/>
      <c r="C501" s="56">
        <v>6</v>
      </c>
      <c r="D501" s="56">
        <v>6</v>
      </c>
      <c r="E501" s="56">
        <v>50000</v>
      </c>
      <c r="F501" s="56"/>
      <c r="G501" s="56"/>
      <c r="H501" s="56"/>
      <c r="I501" s="56"/>
      <c r="J501" s="56"/>
      <c r="K501" s="56"/>
      <c r="L501" s="56"/>
      <c r="M501" s="56"/>
      <c r="N501" s="56">
        <v>6</v>
      </c>
      <c r="O501" s="57">
        <f>E501+G501+I501</f>
        <v>50000</v>
      </c>
      <c r="P501" s="56">
        <v>12</v>
      </c>
      <c r="Q501" s="52">
        <v>0</v>
      </c>
      <c r="R501" s="56"/>
      <c r="S501" s="56"/>
      <c r="T501" s="56"/>
      <c r="U501" s="56"/>
      <c r="V501" s="51">
        <f t="shared" si="51"/>
        <v>36</v>
      </c>
      <c r="W501" s="57">
        <f t="shared" si="52"/>
        <v>0</v>
      </c>
    </row>
    <row r="502" spans="1:24" ht="65.25" customHeight="1" x14ac:dyDescent="0.2">
      <c r="A502" s="162"/>
      <c r="B502" s="162"/>
      <c r="C502" s="56"/>
      <c r="D502" s="56"/>
      <c r="E502" s="56"/>
      <c r="F502" s="56"/>
      <c r="G502" s="56"/>
      <c r="H502" s="56"/>
      <c r="I502" s="56">
        <f>E502*5%</f>
        <v>0</v>
      </c>
      <c r="J502" s="56"/>
      <c r="K502" s="56"/>
      <c r="L502" s="56"/>
      <c r="M502" s="56"/>
      <c r="N502" s="56">
        <v>1</v>
      </c>
      <c r="O502" s="57">
        <v>50000</v>
      </c>
      <c r="P502" s="56">
        <v>12</v>
      </c>
      <c r="Q502" s="52">
        <v>0</v>
      </c>
      <c r="R502" s="56"/>
      <c r="S502" s="56"/>
      <c r="T502" s="56"/>
      <c r="U502" s="56"/>
      <c r="V502" s="51">
        <f t="shared" si="51"/>
        <v>6</v>
      </c>
      <c r="W502" s="57">
        <f t="shared" si="52"/>
        <v>1</v>
      </c>
      <c r="X502" s="78" t="s">
        <v>593</v>
      </c>
    </row>
    <row r="503" spans="1:24" x14ac:dyDescent="0.2">
      <c r="A503" s="161" t="s">
        <v>534</v>
      </c>
      <c r="B503" s="161" t="s">
        <v>535</v>
      </c>
      <c r="C503" s="56">
        <v>1</v>
      </c>
      <c r="D503" s="56">
        <v>1</v>
      </c>
      <c r="E503" s="56">
        <v>42542</v>
      </c>
      <c r="F503" s="56"/>
      <c r="G503" s="56"/>
      <c r="H503" s="56"/>
      <c r="I503" s="56">
        <v>2130</v>
      </c>
      <c r="J503" s="56"/>
      <c r="K503" s="56"/>
      <c r="L503" s="56"/>
      <c r="M503" s="56"/>
      <c r="N503" s="56">
        <v>1</v>
      </c>
      <c r="O503" s="57">
        <f>E503+G503+I503</f>
        <v>44672</v>
      </c>
      <c r="P503" s="56">
        <v>12</v>
      </c>
      <c r="Q503" s="52">
        <v>0.05</v>
      </c>
      <c r="R503" s="56"/>
      <c r="S503" s="56">
        <v>1</v>
      </c>
      <c r="T503" s="56"/>
      <c r="U503" s="56"/>
      <c r="V503" s="51">
        <f t="shared" si="51"/>
        <v>5.8967039999999988</v>
      </c>
      <c r="W503" s="57">
        <f t="shared" si="52"/>
        <v>0</v>
      </c>
    </row>
    <row r="504" spans="1:24" x14ac:dyDescent="0.2">
      <c r="A504" s="163"/>
      <c r="B504" s="163"/>
      <c r="C504" s="56">
        <v>1</v>
      </c>
      <c r="D504" s="56">
        <v>1</v>
      </c>
      <c r="E504" s="56">
        <v>36750</v>
      </c>
      <c r="F504" s="56"/>
      <c r="G504" s="56"/>
      <c r="H504" s="56"/>
      <c r="I504" s="56">
        <v>1837</v>
      </c>
      <c r="J504" s="56"/>
      <c r="K504" s="56"/>
      <c r="L504" s="56"/>
      <c r="M504" s="56"/>
      <c r="N504" s="56">
        <v>1</v>
      </c>
      <c r="O504" s="57">
        <f>E504+G504+I504</f>
        <v>38587</v>
      </c>
      <c r="P504" s="56">
        <v>12</v>
      </c>
      <c r="Q504" s="52">
        <v>0.05</v>
      </c>
      <c r="R504" s="56"/>
      <c r="S504" s="56"/>
      <c r="T504" s="56"/>
      <c r="U504" s="56"/>
      <c r="V504" s="51">
        <f t="shared" si="51"/>
        <v>4.8619619999999992</v>
      </c>
      <c r="W504" s="57">
        <f t="shared" si="52"/>
        <v>0</v>
      </c>
    </row>
    <row r="505" spans="1:24" x14ac:dyDescent="0.2">
      <c r="A505" s="162"/>
      <c r="B505" s="162"/>
      <c r="C505" s="56">
        <v>1</v>
      </c>
      <c r="D505" s="56">
        <v>1</v>
      </c>
      <c r="E505" s="56">
        <v>35000</v>
      </c>
      <c r="F505" s="56"/>
      <c r="G505" s="56"/>
      <c r="H505" s="56"/>
      <c r="I505" s="56"/>
      <c r="J505" s="56"/>
      <c r="K505" s="56"/>
      <c r="L505" s="56"/>
      <c r="M505" s="56"/>
      <c r="N505" s="56">
        <v>1</v>
      </c>
      <c r="O505" s="57">
        <f>E505+G505+I505</f>
        <v>35000</v>
      </c>
      <c r="P505" s="56">
        <v>12</v>
      </c>
      <c r="Q505" s="52">
        <v>0</v>
      </c>
      <c r="R505" s="56"/>
      <c r="S505" s="56"/>
      <c r="T505" s="56"/>
      <c r="U505" s="56"/>
      <c r="V505" s="51">
        <f t="shared" si="51"/>
        <v>4.2</v>
      </c>
      <c r="W505" s="57">
        <f t="shared" si="52"/>
        <v>0</v>
      </c>
    </row>
    <row r="506" spans="1:24" x14ac:dyDescent="0.2">
      <c r="A506" s="161" t="s">
        <v>536</v>
      </c>
      <c r="B506" s="161" t="s">
        <v>418</v>
      </c>
      <c r="C506" s="56">
        <v>15</v>
      </c>
      <c r="D506" s="56">
        <v>15</v>
      </c>
      <c r="E506" s="56">
        <v>8933</v>
      </c>
      <c r="F506" s="56">
        <v>447</v>
      </c>
      <c r="G506" s="56"/>
      <c r="H506" s="56"/>
      <c r="I506" s="56">
        <v>447</v>
      </c>
      <c r="J506" s="56"/>
      <c r="K506" s="56"/>
      <c r="L506" s="56"/>
      <c r="M506" s="56"/>
      <c r="N506" s="56">
        <v>15</v>
      </c>
      <c r="O506" s="57">
        <f>E506+G506+I506+F506</f>
        <v>9827</v>
      </c>
      <c r="P506" s="56">
        <v>12</v>
      </c>
      <c r="Q506" s="52">
        <v>0.05</v>
      </c>
      <c r="R506" s="56"/>
      <c r="S506" s="56"/>
      <c r="T506" s="56"/>
      <c r="U506" s="56"/>
      <c r="V506" s="51">
        <f t="shared" si="51"/>
        <v>18.573029999999999</v>
      </c>
      <c r="W506" s="57">
        <f t="shared" si="52"/>
        <v>0</v>
      </c>
    </row>
    <row r="507" spans="1:24" x14ac:dyDescent="0.2">
      <c r="A507" s="163"/>
      <c r="B507" s="163"/>
      <c r="C507" s="56">
        <v>5</v>
      </c>
      <c r="D507" s="56">
        <v>5</v>
      </c>
      <c r="E507" s="56">
        <v>8103</v>
      </c>
      <c r="F507" s="56"/>
      <c r="G507" s="56"/>
      <c r="H507" s="56"/>
      <c r="I507" s="56">
        <v>405</v>
      </c>
      <c r="J507" s="56"/>
      <c r="K507" s="56"/>
      <c r="L507" s="56"/>
      <c r="M507" s="56"/>
      <c r="N507" s="56">
        <v>5</v>
      </c>
      <c r="O507" s="57">
        <f>E507+G507+I507</f>
        <v>8508</v>
      </c>
      <c r="P507" s="56">
        <v>12</v>
      </c>
      <c r="Q507" s="52">
        <v>0.05</v>
      </c>
      <c r="R507" s="56"/>
      <c r="S507" s="56"/>
      <c r="T507" s="56"/>
      <c r="U507" s="56"/>
      <c r="V507" s="51">
        <f t="shared" si="51"/>
        <v>5.3600399999999997</v>
      </c>
      <c r="W507" s="57">
        <f t="shared" si="52"/>
        <v>0</v>
      </c>
    </row>
    <row r="508" spans="1:24" x14ac:dyDescent="0.2">
      <c r="A508" s="163"/>
      <c r="B508" s="163"/>
      <c r="C508" s="56">
        <v>3</v>
      </c>
      <c r="D508" s="56">
        <v>3</v>
      </c>
      <c r="E508" s="56">
        <v>7000</v>
      </c>
      <c r="F508" s="56"/>
      <c r="G508" s="56"/>
      <c r="H508" s="56"/>
      <c r="I508" s="56"/>
      <c r="J508" s="56"/>
      <c r="K508" s="56"/>
      <c r="L508" s="56"/>
      <c r="M508" s="56"/>
      <c r="N508" s="56">
        <v>3</v>
      </c>
      <c r="O508" s="57">
        <f>E508+G508+I508</f>
        <v>7000</v>
      </c>
      <c r="P508" s="56">
        <v>12</v>
      </c>
      <c r="Q508" s="52">
        <v>0</v>
      </c>
      <c r="R508" s="56"/>
      <c r="S508" s="56"/>
      <c r="T508" s="56"/>
      <c r="U508" s="56"/>
      <c r="V508" s="51">
        <f t="shared" si="51"/>
        <v>2.52</v>
      </c>
      <c r="W508" s="57">
        <f t="shared" si="52"/>
        <v>0</v>
      </c>
    </row>
    <row r="509" spans="1:24" ht="32" x14ac:dyDescent="0.2">
      <c r="A509" s="162"/>
      <c r="B509" s="162"/>
      <c r="C509" s="56"/>
      <c r="D509" s="56"/>
      <c r="E509" s="56"/>
      <c r="F509" s="56"/>
      <c r="G509" s="56"/>
      <c r="H509" s="56"/>
      <c r="I509" s="56">
        <f>E509*5%</f>
        <v>0</v>
      </c>
      <c r="J509" s="56"/>
      <c r="K509" s="56"/>
      <c r="L509" s="56"/>
      <c r="M509" s="56"/>
      <c r="N509" s="56">
        <v>3</v>
      </c>
      <c r="O509" s="57">
        <v>7000</v>
      </c>
      <c r="P509" s="56">
        <v>12</v>
      </c>
      <c r="Q509" s="52">
        <v>0</v>
      </c>
      <c r="R509" s="56"/>
      <c r="S509" s="56"/>
      <c r="T509" s="56"/>
      <c r="U509" s="56"/>
      <c r="V509" s="51">
        <f t="shared" si="51"/>
        <v>2.52</v>
      </c>
      <c r="W509" s="57">
        <f t="shared" si="52"/>
        <v>3</v>
      </c>
      <c r="X509" s="78" t="s">
        <v>595</v>
      </c>
    </row>
    <row r="510" spans="1:24" x14ac:dyDescent="0.2">
      <c r="A510" s="161" t="s">
        <v>537</v>
      </c>
      <c r="B510" s="161" t="s">
        <v>538</v>
      </c>
      <c r="C510" s="56">
        <v>7</v>
      </c>
      <c r="D510" s="56">
        <v>7</v>
      </c>
      <c r="E510" s="56">
        <v>10350</v>
      </c>
      <c r="F510" s="56"/>
      <c r="G510" s="56">
        <v>3432.5</v>
      </c>
      <c r="H510" s="56"/>
      <c r="I510" s="56">
        <f>E510*5%</f>
        <v>517.5</v>
      </c>
      <c r="J510" s="56"/>
      <c r="K510" s="56"/>
      <c r="L510" s="56"/>
      <c r="M510" s="56"/>
      <c r="N510" s="56">
        <v>7</v>
      </c>
      <c r="O510" s="57">
        <f>E510+G510+I510</f>
        <v>14300</v>
      </c>
      <c r="P510" s="56">
        <v>12</v>
      </c>
      <c r="Q510" s="52">
        <v>0.05</v>
      </c>
      <c r="R510" s="56"/>
      <c r="S510" s="56">
        <v>7</v>
      </c>
      <c r="T510" s="56"/>
      <c r="U510" s="56"/>
      <c r="V510" s="51">
        <f t="shared" si="51"/>
        <v>13.213200000000001</v>
      </c>
      <c r="W510" s="57">
        <f t="shared" ref="W510:W514" si="53">N510-C510</f>
        <v>0</v>
      </c>
    </row>
    <row r="511" spans="1:24" x14ac:dyDescent="0.2">
      <c r="A511" s="163"/>
      <c r="B511" s="163"/>
      <c r="C511" s="56">
        <v>1</v>
      </c>
      <c r="D511" s="56">
        <v>1</v>
      </c>
      <c r="E511" s="56">
        <v>10350</v>
      </c>
      <c r="F511" s="56"/>
      <c r="G511" s="56">
        <v>3432.5</v>
      </c>
      <c r="H511" s="56"/>
      <c r="I511" s="56">
        <f>E511*5%</f>
        <v>517.5</v>
      </c>
      <c r="J511" s="56"/>
      <c r="K511" s="56"/>
      <c r="L511" s="56"/>
      <c r="M511" s="56"/>
      <c r="N511" s="56">
        <v>1</v>
      </c>
      <c r="O511" s="57">
        <f>E511+G511+I511</f>
        <v>14300</v>
      </c>
      <c r="P511" s="56">
        <v>12</v>
      </c>
      <c r="Q511" s="52">
        <v>0.05</v>
      </c>
      <c r="R511" s="56"/>
      <c r="S511" s="56"/>
      <c r="T511" s="56"/>
      <c r="U511" s="56"/>
      <c r="V511" s="51">
        <f t="shared" si="51"/>
        <v>1.8018000000000001</v>
      </c>
      <c r="W511" s="57">
        <f t="shared" si="53"/>
        <v>0</v>
      </c>
    </row>
    <row r="512" spans="1:24" ht="32" x14ac:dyDescent="0.2">
      <c r="A512" s="162"/>
      <c r="B512" s="162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>
        <v>1</v>
      </c>
      <c r="O512" s="57">
        <v>13000</v>
      </c>
      <c r="P512" s="56">
        <v>12</v>
      </c>
      <c r="Q512" s="52">
        <v>0</v>
      </c>
      <c r="R512" s="56"/>
      <c r="S512" s="56"/>
      <c r="T512" s="56"/>
      <c r="U512" s="56"/>
      <c r="V512" s="51">
        <f t="shared" si="51"/>
        <v>1.56</v>
      </c>
      <c r="W512" s="57">
        <f t="shared" si="53"/>
        <v>1</v>
      </c>
      <c r="X512" s="78" t="s">
        <v>594</v>
      </c>
    </row>
    <row r="513" spans="1:23" x14ac:dyDescent="0.2">
      <c r="A513" s="161" t="s">
        <v>546</v>
      </c>
      <c r="B513" s="161" t="s">
        <v>547</v>
      </c>
      <c r="C513" s="56">
        <v>1</v>
      </c>
      <c r="D513" s="56">
        <v>1</v>
      </c>
      <c r="E513" s="56">
        <v>40415</v>
      </c>
      <c r="F513" s="56"/>
      <c r="G513" s="56"/>
      <c r="H513" s="56">
        <v>12</v>
      </c>
      <c r="I513" s="56">
        <v>2127</v>
      </c>
      <c r="J513" s="56"/>
      <c r="K513" s="56"/>
      <c r="L513" s="56"/>
      <c r="M513" s="56"/>
      <c r="N513" s="56">
        <v>1</v>
      </c>
      <c r="O513" s="57">
        <f>E513+G513+I513</f>
        <v>42542</v>
      </c>
      <c r="P513" s="56">
        <v>12</v>
      </c>
      <c r="Q513" s="52">
        <v>0.05</v>
      </c>
      <c r="R513" s="56"/>
      <c r="S513" s="56"/>
      <c r="T513" s="56"/>
      <c r="U513" s="56"/>
      <c r="V513" s="51">
        <f t="shared" si="51"/>
        <v>5.3602919999999994</v>
      </c>
      <c r="W513" s="57">
        <f t="shared" si="53"/>
        <v>0</v>
      </c>
    </row>
    <row r="514" spans="1:23" x14ac:dyDescent="0.2">
      <c r="A514" s="162"/>
      <c r="B514" s="162"/>
      <c r="C514" s="56">
        <v>1</v>
      </c>
      <c r="D514" s="56">
        <v>1</v>
      </c>
      <c r="E514" s="56">
        <v>36657</v>
      </c>
      <c r="F514" s="56"/>
      <c r="G514" s="56"/>
      <c r="H514" s="56">
        <v>12</v>
      </c>
      <c r="I514" s="56">
        <v>1930</v>
      </c>
      <c r="J514" s="56"/>
      <c r="K514" s="56"/>
      <c r="L514" s="56"/>
      <c r="M514" s="56"/>
      <c r="N514" s="56">
        <v>1</v>
      </c>
      <c r="O514" s="57">
        <f>E514+G514+I514</f>
        <v>38587</v>
      </c>
      <c r="P514" s="56">
        <v>12</v>
      </c>
      <c r="Q514" s="52">
        <v>0.05</v>
      </c>
      <c r="R514" s="56"/>
      <c r="S514" s="56"/>
      <c r="T514" s="56"/>
      <c r="U514" s="56"/>
      <c r="V514" s="51">
        <f t="shared" si="51"/>
        <v>4.8619619999999992</v>
      </c>
      <c r="W514" s="57">
        <f t="shared" si="53"/>
        <v>0</v>
      </c>
    </row>
    <row r="515" spans="1:23" x14ac:dyDescent="0.2">
      <c r="A515" s="56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</row>
    <row r="516" spans="1:23" x14ac:dyDescent="0.2">
      <c r="A516" s="56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</row>
    <row r="517" spans="1:23" x14ac:dyDescent="0.2">
      <c r="A517" s="56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</row>
    <row r="518" spans="1:23" x14ac:dyDescent="0.2">
      <c r="A518" s="56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</row>
    <row r="519" spans="1:23" x14ac:dyDescent="0.2">
      <c r="A519" s="56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</row>
    <row r="520" spans="1:23" x14ac:dyDescent="0.2">
      <c r="A520" s="56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</row>
    <row r="521" spans="1:23" x14ac:dyDescent="0.2">
      <c r="A521" s="56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</row>
    <row r="522" spans="1:23" x14ac:dyDescent="0.2">
      <c r="A522" s="56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</row>
    <row r="523" spans="1:23" x14ac:dyDescent="0.2">
      <c r="A523" s="56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</row>
    <row r="524" spans="1:23" x14ac:dyDescent="0.2">
      <c r="A524" s="56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</row>
    <row r="525" spans="1:23" x14ac:dyDescent="0.2">
      <c r="A525" s="56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</row>
    <row r="526" spans="1:23" x14ac:dyDescent="0.2">
      <c r="A526" s="56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</row>
    <row r="527" spans="1:23" x14ac:dyDescent="0.2">
      <c r="A527" s="56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</row>
    <row r="528" spans="1:23" x14ac:dyDescent="0.2">
      <c r="A528" s="56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</row>
    <row r="529" spans="1:23" x14ac:dyDescent="0.2">
      <c r="A529" s="56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</row>
    <row r="530" spans="1:23" x14ac:dyDescent="0.2">
      <c r="A530" s="56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</row>
    <row r="531" spans="1:23" x14ac:dyDescent="0.2">
      <c r="A531" s="56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</row>
    <row r="532" spans="1:23" x14ac:dyDescent="0.2">
      <c r="A532" s="56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</row>
    <row r="533" spans="1:23" x14ac:dyDescent="0.2">
      <c r="A533" s="56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</row>
    <row r="534" spans="1:23" x14ac:dyDescent="0.2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</row>
    <row r="535" spans="1:23" x14ac:dyDescent="0.2">
      <c r="A535" s="56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</row>
    <row r="536" spans="1:23" x14ac:dyDescent="0.2">
      <c r="A536" s="56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</row>
    <row r="537" spans="1:23" x14ac:dyDescent="0.2">
      <c r="A537" s="56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</row>
    <row r="538" spans="1:23" x14ac:dyDescent="0.2">
      <c r="A538" s="56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</row>
    <row r="539" spans="1:23" x14ac:dyDescent="0.2">
      <c r="A539" s="56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</row>
    <row r="540" spans="1:23" x14ac:dyDescent="0.2">
      <c r="A540" s="56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</row>
    <row r="541" spans="1:23" x14ac:dyDescent="0.2">
      <c r="A541" s="56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</row>
    <row r="542" spans="1:23" x14ac:dyDescent="0.2">
      <c r="A542" s="56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</row>
    <row r="543" spans="1:23" x14ac:dyDescent="0.2">
      <c r="A543" s="56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</row>
    <row r="544" spans="1:23" x14ac:dyDescent="0.2">
      <c r="A544" s="56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</row>
    <row r="545" spans="1:23" x14ac:dyDescent="0.2">
      <c r="A545" s="56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</row>
    <row r="546" spans="1:23" x14ac:dyDescent="0.2">
      <c r="A546" s="56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</row>
    <row r="547" spans="1:23" x14ac:dyDescent="0.2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</row>
    <row r="548" spans="1:23" x14ac:dyDescent="0.2">
      <c r="A548" s="56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</row>
    <row r="549" spans="1:23" x14ac:dyDescent="0.2">
      <c r="A549" s="56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</row>
    <row r="550" spans="1:23" x14ac:dyDescent="0.2">
      <c r="A550" s="56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</row>
    <row r="551" spans="1:23" x14ac:dyDescent="0.2">
      <c r="A551" s="56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</row>
    <row r="552" spans="1:23" x14ac:dyDescent="0.2">
      <c r="A552" s="56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</row>
    <row r="553" spans="1:23" x14ac:dyDescent="0.2">
      <c r="A553" s="56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</row>
    <row r="554" spans="1:23" x14ac:dyDescent="0.2">
      <c r="A554" s="56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</row>
    <row r="555" spans="1:23" x14ac:dyDescent="0.2">
      <c r="A555" s="56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</row>
    <row r="556" spans="1:23" x14ac:dyDescent="0.2">
      <c r="A556" s="56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</row>
    <row r="557" spans="1:23" x14ac:dyDescent="0.2">
      <c r="A557" s="56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</row>
    <row r="558" spans="1:23" x14ac:dyDescent="0.2">
      <c r="A558" s="56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</row>
    <row r="559" spans="1:23" x14ac:dyDescent="0.2">
      <c r="A559" s="56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</row>
    <row r="560" spans="1:23" x14ac:dyDescent="0.2">
      <c r="A560" s="56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</row>
    <row r="561" spans="1:23" x14ac:dyDescent="0.2">
      <c r="A561" s="56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</row>
    <row r="562" spans="1:23" x14ac:dyDescent="0.2">
      <c r="A562" s="56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</row>
    <row r="563" spans="1:23" x14ac:dyDescent="0.2">
      <c r="A563" s="56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</row>
    <row r="564" spans="1:23" x14ac:dyDescent="0.2">
      <c r="A564" s="56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</row>
    <row r="565" spans="1:23" x14ac:dyDescent="0.2">
      <c r="A565" s="56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</row>
    <row r="566" spans="1:23" x14ac:dyDescent="0.2">
      <c r="A566" s="56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</row>
    <row r="567" spans="1:23" x14ac:dyDescent="0.2">
      <c r="A567" s="56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</row>
    <row r="568" spans="1:23" x14ac:dyDescent="0.2">
      <c r="A568" s="56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</row>
    <row r="569" spans="1:23" x14ac:dyDescent="0.2">
      <c r="A569" s="56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</row>
    <row r="570" spans="1:23" x14ac:dyDescent="0.2">
      <c r="A570" s="56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</row>
    <row r="571" spans="1:23" x14ac:dyDescent="0.2">
      <c r="A571" s="56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</row>
    <row r="572" spans="1:23" x14ac:dyDescent="0.2">
      <c r="A572" s="56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</row>
    <row r="573" spans="1:23" x14ac:dyDescent="0.2">
      <c r="A573" s="56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</row>
    <row r="574" spans="1:23" x14ac:dyDescent="0.2">
      <c r="A574" s="56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</row>
    <row r="575" spans="1:23" x14ac:dyDescent="0.2">
      <c r="A575" s="56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</row>
    <row r="576" spans="1:23" x14ac:dyDescent="0.2">
      <c r="A576" s="56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</row>
    <row r="577" spans="1:23" x14ac:dyDescent="0.2">
      <c r="A577" s="56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</row>
    <row r="578" spans="1:23" x14ac:dyDescent="0.2">
      <c r="A578" s="56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</row>
    <row r="579" spans="1:23" x14ac:dyDescent="0.2">
      <c r="A579" s="56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</row>
    <row r="580" spans="1:23" x14ac:dyDescent="0.2">
      <c r="A580" s="56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</row>
    <row r="581" spans="1:23" x14ac:dyDescent="0.2">
      <c r="A581" s="56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</row>
    <row r="582" spans="1:23" x14ac:dyDescent="0.2">
      <c r="A582" s="56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</row>
    <row r="583" spans="1:23" x14ac:dyDescent="0.2">
      <c r="A583" s="56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</row>
    <row r="584" spans="1:23" x14ac:dyDescent="0.2">
      <c r="A584" s="56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</row>
    <row r="585" spans="1:23" x14ac:dyDescent="0.2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</row>
    <row r="586" spans="1:23" x14ac:dyDescent="0.2">
      <c r="A586" s="56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</row>
    <row r="587" spans="1:23" x14ac:dyDescent="0.2">
      <c r="A587" s="56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</row>
    <row r="588" spans="1:23" x14ac:dyDescent="0.2">
      <c r="A588" s="56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</row>
    <row r="589" spans="1:23" x14ac:dyDescent="0.2">
      <c r="A589" s="56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</row>
    <row r="590" spans="1:23" x14ac:dyDescent="0.2">
      <c r="A590" s="56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</row>
    <row r="591" spans="1:23" x14ac:dyDescent="0.2">
      <c r="A591" s="56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</row>
    <row r="592" spans="1:23" x14ac:dyDescent="0.2">
      <c r="A592" s="56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</row>
    <row r="593" spans="1:23" x14ac:dyDescent="0.2">
      <c r="A593" s="56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</row>
    <row r="594" spans="1:23" x14ac:dyDescent="0.2">
      <c r="A594" s="56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</row>
    <row r="595" spans="1:23" x14ac:dyDescent="0.2">
      <c r="A595" s="56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</row>
    <row r="596" spans="1:23" x14ac:dyDescent="0.2">
      <c r="A596" s="56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</row>
    <row r="597" spans="1:23" x14ac:dyDescent="0.2">
      <c r="A597" s="56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</row>
    <row r="598" spans="1:23" x14ac:dyDescent="0.2">
      <c r="A598" s="56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</row>
    <row r="599" spans="1:23" x14ac:dyDescent="0.2">
      <c r="A599" s="56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</row>
    <row r="600" spans="1:23" x14ac:dyDescent="0.2">
      <c r="A600" s="56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</row>
    <row r="601" spans="1:23" x14ac:dyDescent="0.2">
      <c r="A601" s="56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</row>
    <row r="602" spans="1:23" x14ac:dyDescent="0.2">
      <c r="A602" s="56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</row>
    <row r="603" spans="1:23" x14ac:dyDescent="0.2">
      <c r="A603" s="56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</row>
    <row r="604" spans="1:23" x14ac:dyDescent="0.2">
      <c r="A604" s="56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</row>
    <row r="605" spans="1:23" x14ac:dyDescent="0.2">
      <c r="A605" s="56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</row>
    <row r="606" spans="1:23" x14ac:dyDescent="0.2">
      <c r="A606" s="56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</row>
    <row r="607" spans="1:23" x14ac:dyDescent="0.2">
      <c r="A607" s="56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</row>
    <row r="608" spans="1:23" x14ac:dyDescent="0.2">
      <c r="A608" s="56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</row>
    <row r="609" spans="1:23" x14ac:dyDescent="0.2">
      <c r="A609" s="56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</row>
    <row r="610" spans="1:23" x14ac:dyDescent="0.2">
      <c r="A610" s="56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</row>
    <row r="611" spans="1:23" x14ac:dyDescent="0.2">
      <c r="A611" s="56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</row>
    <row r="612" spans="1:23" x14ac:dyDescent="0.2">
      <c r="A612" s="56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</row>
    <row r="613" spans="1:23" x14ac:dyDescent="0.2">
      <c r="A613" s="56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</row>
    <row r="614" spans="1:23" x14ac:dyDescent="0.2">
      <c r="A614" s="56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</row>
    <row r="615" spans="1:23" x14ac:dyDescent="0.2">
      <c r="A615" s="56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</row>
    <row r="616" spans="1:23" x14ac:dyDescent="0.2">
      <c r="A616" s="56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</row>
    <row r="617" spans="1:23" x14ac:dyDescent="0.2">
      <c r="A617" s="56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</row>
    <row r="618" spans="1:23" x14ac:dyDescent="0.2">
      <c r="A618" s="56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</row>
    <row r="619" spans="1:23" x14ac:dyDescent="0.2">
      <c r="A619" s="56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</row>
    <row r="620" spans="1:23" x14ac:dyDescent="0.2">
      <c r="A620" s="56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</row>
    <row r="621" spans="1:23" x14ac:dyDescent="0.2">
      <c r="A621" s="56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</row>
    <row r="622" spans="1:23" x14ac:dyDescent="0.2">
      <c r="A622" s="56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</row>
    <row r="623" spans="1:23" x14ac:dyDescent="0.2">
      <c r="A623" s="56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</row>
    <row r="624" spans="1:23" x14ac:dyDescent="0.2">
      <c r="A624" s="56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</row>
    <row r="625" spans="1:23" x14ac:dyDescent="0.2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</row>
    <row r="626" spans="1:23" x14ac:dyDescent="0.2">
      <c r="A626" s="56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</row>
  </sheetData>
  <mergeCells count="132">
    <mergeCell ref="A380:A385"/>
    <mergeCell ref="A393:A395"/>
    <mergeCell ref="A322:A330"/>
    <mergeCell ref="X184:X185"/>
    <mergeCell ref="A422:A429"/>
    <mergeCell ref="A454:A461"/>
    <mergeCell ref="A337:A339"/>
    <mergeCell ref="A345:A348"/>
    <mergeCell ref="A349:A350"/>
    <mergeCell ref="A306:A307"/>
    <mergeCell ref="A308:A317"/>
    <mergeCell ref="A331:A332"/>
    <mergeCell ref="A285:A286"/>
    <mergeCell ref="A257:A266"/>
    <mergeCell ref="A430:A431"/>
    <mergeCell ref="A287:A291"/>
    <mergeCell ref="A292:A295"/>
    <mergeCell ref="A229:A232"/>
    <mergeCell ref="A233:A235"/>
    <mergeCell ref="A239:A241"/>
    <mergeCell ref="A242:A244"/>
    <mergeCell ref="A226:A228"/>
    <mergeCell ref="B184:B185"/>
    <mergeCell ref="A206:A208"/>
    <mergeCell ref="X3:X4"/>
    <mergeCell ref="A183:A185"/>
    <mergeCell ref="G3:G4"/>
    <mergeCell ref="A319:A320"/>
    <mergeCell ref="A432:A439"/>
    <mergeCell ref="A440:A443"/>
    <mergeCell ref="A444:A452"/>
    <mergeCell ref="A401:A402"/>
    <mergeCell ref="A403:A410"/>
    <mergeCell ref="A412:A415"/>
    <mergeCell ref="A386:A387"/>
    <mergeCell ref="A388:A390"/>
    <mergeCell ref="A396:A397"/>
    <mergeCell ref="A351:A354"/>
    <mergeCell ref="A296:A298"/>
    <mergeCell ref="A299:A305"/>
    <mergeCell ref="A249:A251"/>
    <mergeCell ref="A255:A256"/>
    <mergeCell ref="A267:A283"/>
    <mergeCell ref="A355:A356"/>
    <mergeCell ref="A340:A344"/>
    <mergeCell ref="A360:A364"/>
    <mergeCell ref="A334:A336"/>
    <mergeCell ref="B179:B180"/>
    <mergeCell ref="A1:W1"/>
    <mergeCell ref="W2:W4"/>
    <mergeCell ref="K3:M3"/>
    <mergeCell ref="N2:V2"/>
    <mergeCell ref="N3:N4"/>
    <mergeCell ref="O3:O4"/>
    <mergeCell ref="P3:P4"/>
    <mergeCell ref="Q3:Q4"/>
    <mergeCell ref="R3:R4"/>
    <mergeCell ref="S3:U3"/>
    <mergeCell ref="V3:V4"/>
    <mergeCell ref="A2:M2"/>
    <mergeCell ref="A3:A4"/>
    <mergeCell ref="B3:B4"/>
    <mergeCell ref="C3:D3"/>
    <mergeCell ref="E3:E4"/>
    <mergeCell ref="I3:I4"/>
    <mergeCell ref="F3:F4"/>
    <mergeCell ref="J3:J4"/>
    <mergeCell ref="H3:H4"/>
    <mergeCell ref="A5:A13"/>
    <mergeCell ref="A14:A24"/>
    <mergeCell ref="A25:A29"/>
    <mergeCell ref="A31:A33"/>
    <mergeCell ref="A35:A56"/>
    <mergeCell ref="A146:A147"/>
    <mergeCell ref="A148:A149"/>
    <mergeCell ref="A168:A172"/>
    <mergeCell ref="A173:A175"/>
    <mergeCell ref="A83:A86"/>
    <mergeCell ref="A87:A89"/>
    <mergeCell ref="A97:A110"/>
    <mergeCell ref="A112:A115"/>
    <mergeCell ref="A116:A124"/>
    <mergeCell ref="A63:A72"/>
    <mergeCell ref="A57:A62"/>
    <mergeCell ref="A74:A77"/>
    <mergeCell ref="A158:A161"/>
    <mergeCell ref="A162:A164"/>
    <mergeCell ref="A165:A167"/>
    <mergeCell ref="X343:X344"/>
    <mergeCell ref="A155:A156"/>
    <mergeCell ref="A125:A128"/>
    <mergeCell ref="A129:A137"/>
    <mergeCell ref="A138:A139"/>
    <mergeCell ref="A140:A141"/>
    <mergeCell ref="A143:A144"/>
    <mergeCell ref="A176:A178"/>
    <mergeCell ref="A151:A152"/>
    <mergeCell ref="A153:A154"/>
    <mergeCell ref="F179:F180"/>
    <mergeCell ref="G179:G180"/>
    <mergeCell ref="A209:A216"/>
    <mergeCell ref="A217:A220"/>
    <mergeCell ref="A221:A222"/>
    <mergeCell ref="A223:A225"/>
    <mergeCell ref="A179:A182"/>
    <mergeCell ref="A186:A194"/>
    <mergeCell ref="A196:A203"/>
    <mergeCell ref="A204:A205"/>
    <mergeCell ref="A366:A367"/>
    <mergeCell ref="A368:A379"/>
    <mergeCell ref="B418:B421"/>
    <mergeCell ref="X418:X421"/>
    <mergeCell ref="A416:A421"/>
    <mergeCell ref="A513:A514"/>
    <mergeCell ref="B513:B514"/>
    <mergeCell ref="A500:A502"/>
    <mergeCell ref="A503:A505"/>
    <mergeCell ref="B503:B505"/>
    <mergeCell ref="A506:A509"/>
    <mergeCell ref="B506:B509"/>
    <mergeCell ref="B510:B512"/>
    <mergeCell ref="B500:B502"/>
    <mergeCell ref="A510:A512"/>
    <mergeCell ref="A478:A483"/>
    <mergeCell ref="B478:B483"/>
    <mergeCell ref="B484:B490"/>
    <mergeCell ref="A484:A490"/>
    <mergeCell ref="A496:A499"/>
    <mergeCell ref="B496:B499"/>
    <mergeCell ref="A491:A495"/>
    <mergeCell ref="B491:B495"/>
    <mergeCell ref="A462:A477"/>
  </mergeCells>
  <conditionalFormatting sqref="W345:W417 W5:W179 W181:W342 W422:W514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W343:W344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W418:W42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horizontalDpi="0" verticalDpi="0" r:id="rId1"/>
  <ignoredErrors>
    <ignoredError sqref="O61 O66:O67 O120 O122 O262 O282 O285 O287:O288 O291 O300 O306 O330 O336 O338 O353 O386 O391 O393 O402 O69 O71 O176:O177 O363 O464 O476 V46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zoomScale="148" zoomScaleNormal="148" workbookViewId="0">
      <selection activeCell="E19" sqref="E19"/>
    </sheetView>
  </sheetViews>
  <sheetFormatPr baseColWidth="10" defaultColWidth="8.6640625" defaultRowHeight="15" x14ac:dyDescent="0.2"/>
  <cols>
    <col min="1" max="1" width="9.33203125" style="47" bestFit="1" customWidth="1"/>
    <col min="2" max="2" width="39.5" style="47" customWidth="1"/>
    <col min="3" max="3" width="18.33203125" style="47" customWidth="1"/>
    <col min="4" max="4" width="12.6640625" style="47" customWidth="1"/>
    <col min="5" max="5" width="39.5" style="47" bestFit="1" customWidth="1"/>
    <col min="6" max="6" width="16.33203125" style="121" customWidth="1"/>
    <col min="7" max="16384" width="8.6640625" style="47"/>
  </cols>
  <sheetData>
    <row r="1" spans="1:6" x14ac:dyDescent="0.2">
      <c r="A1" s="128" t="s">
        <v>139</v>
      </c>
      <c r="B1" s="128"/>
      <c r="C1" s="128"/>
      <c r="D1" s="128"/>
      <c r="E1" s="128"/>
      <c r="F1" s="128"/>
    </row>
    <row r="2" spans="1:6" ht="14.5" customHeight="1" x14ac:dyDescent="0.2">
      <c r="A2" s="193" t="s">
        <v>138</v>
      </c>
      <c r="B2" s="194"/>
      <c r="C2" s="195"/>
      <c r="D2" s="196" t="s">
        <v>140</v>
      </c>
      <c r="E2" s="197"/>
      <c r="F2" s="198"/>
    </row>
    <row r="3" spans="1:6" s="61" customFormat="1" x14ac:dyDescent="0.2">
      <c r="A3" s="60" t="s">
        <v>114</v>
      </c>
      <c r="B3" s="60" t="s">
        <v>136</v>
      </c>
      <c r="C3" s="60" t="s">
        <v>137</v>
      </c>
      <c r="D3" s="59" t="s">
        <v>114</v>
      </c>
      <c r="E3" s="59" t="s">
        <v>136</v>
      </c>
      <c r="F3" s="59" t="s">
        <v>137</v>
      </c>
    </row>
    <row r="4" spans="1:6" s="61" customFormat="1" x14ac:dyDescent="0.2">
      <c r="A4" s="115" t="s">
        <v>299</v>
      </c>
      <c r="B4" s="117" t="s">
        <v>302</v>
      </c>
      <c r="C4" s="116">
        <v>1</v>
      </c>
      <c r="D4" s="116" t="s">
        <v>144</v>
      </c>
      <c r="E4" s="118" t="s">
        <v>580</v>
      </c>
      <c r="F4" s="116">
        <v>1</v>
      </c>
    </row>
    <row r="5" spans="1:6" s="61" customFormat="1" x14ac:dyDescent="0.2">
      <c r="A5" s="115" t="s">
        <v>352</v>
      </c>
      <c r="B5" s="117" t="s">
        <v>582</v>
      </c>
      <c r="C5" s="116">
        <v>1</v>
      </c>
      <c r="D5" s="116" t="s">
        <v>144</v>
      </c>
      <c r="E5" s="118" t="s">
        <v>581</v>
      </c>
      <c r="F5" s="116">
        <v>2</v>
      </c>
    </row>
    <row r="6" spans="1:6" x14ac:dyDescent="0.2">
      <c r="A6" s="115" t="s">
        <v>397</v>
      </c>
      <c r="B6" s="117" t="s">
        <v>559</v>
      </c>
      <c r="C6" s="116">
        <v>3</v>
      </c>
      <c r="D6" s="54" t="s">
        <v>570</v>
      </c>
      <c r="E6" s="54" t="s">
        <v>571</v>
      </c>
      <c r="F6" s="119">
        <v>2</v>
      </c>
    </row>
    <row r="7" spans="1:6" x14ac:dyDescent="0.2">
      <c r="A7" s="54"/>
      <c r="B7" s="54"/>
      <c r="C7" s="54"/>
      <c r="D7" s="54" t="s">
        <v>159</v>
      </c>
      <c r="E7" s="54" t="s">
        <v>556</v>
      </c>
      <c r="F7" s="119">
        <v>1</v>
      </c>
    </row>
    <row r="8" spans="1:6" x14ac:dyDescent="0.2">
      <c r="A8" s="54"/>
      <c r="B8" s="54"/>
      <c r="C8" s="54"/>
      <c r="D8" s="54" t="s">
        <v>166</v>
      </c>
      <c r="E8" s="54" t="s">
        <v>557</v>
      </c>
      <c r="F8" s="119">
        <v>100</v>
      </c>
    </row>
    <row r="9" spans="1:6" x14ac:dyDescent="0.2">
      <c r="A9" s="54"/>
      <c r="B9" s="54"/>
      <c r="C9" s="54"/>
      <c r="D9" s="54" t="s">
        <v>171</v>
      </c>
      <c r="E9" s="54" t="s">
        <v>267</v>
      </c>
      <c r="F9" s="119">
        <v>1</v>
      </c>
    </row>
    <row r="10" spans="1:6" x14ac:dyDescent="0.2">
      <c r="A10" s="54"/>
      <c r="B10" s="54"/>
      <c r="C10" s="54"/>
      <c r="D10" s="54" t="s">
        <v>177</v>
      </c>
      <c r="E10" s="54" t="s">
        <v>274</v>
      </c>
      <c r="F10" s="119">
        <v>2</v>
      </c>
    </row>
    <row r="11" spans="1:6" x14ac:dyDescent="0.2">
      <c r="A11" s="54"/>
      <c r="B11" s="54"/>
      <c r="C11" s="54"/>
      <c r="D11" s="54" t="s">
        <v>179</v>
      </c>
      <c r="E11" s="54" t="s">
        <v>505</v>
      </c>
      <c r="F11" s="119">
        <v>1</v>
      </c>
    </row>
    <row r="12" spans="1:6" x14ac:dyDescent="0.2">
      <c r="A12" s="54"/>
      <c r="B12" s="54"/>
      <c r="C12" s="54"/>
      <c r="D12" s="54" t="s">
        <v>551</v>
      </c>
      <c r="E12" s="54" t="s">
        <v>552</v>
      </c>
      <c r="F12" s="120">
        <v>3</v>
      </c>
    </row>
    <row r="13" spans="1:6" x14ac:dyDescent="0.2">
      <c r="A13" s="54"/>
      <c r="B13" s="54"/>
      <c r="C13" s="54"/>
      <c r="D13" s="54" t="s">
        <v>184</v>
      </c>
      <c r="E13" s="54" t="s">
        <v>558</v>
      </c>
      <c r="F13" s="119">
        <v>9</v>
      </c>
    </row>
    <row r="14" spans="1:6" x14ac:dyDescent="0.2">
      <c r="A14" s="54"/>
      <c r="B14" s="54"/>
      <c r="C14" s="54"/>
      <c r="D14" s="54" t="s">
        <v>351</v>
      </c>
      <c r="E14" s="54" t="s">
        <v>561</v>
      </c>
      <c r="F14" s="119">
        <v>1</v>
      </c>
    </row>
    <row r="15" spans="1:6" x14ac:dyDescent="0.2">
      <c r="A15" s="54"/>
      <c r="B15" s="54"/>
      <c r="C15" s="107"/>
      <c r="D15" s="107" t="s">
        <v>362</v>
      </c>
      <c r="E15" s="107" t="s">
        <v>566</v>
      </c>
      <c r="F15" s="120">
        <v>1</v>
      </c>
    </row>
    <row r="16" spans="1:6" x14ac:dyDescent="0.2">
      <c r="A16" s="54"/>
      <c r="B16" s="54"/>
      <c r="C16" s="54"/>
      <c r="D16" s="199" t="s">
        <v>393</v>
      </c>
      <c r="E16" s="54" t="s">
        <v>394</v>
      </c>
      <c r="F16" s="119">
        <v>3</v>
      </c>
    </row>
    <row r="17" spans="1:6" x14ac:dyDescent="0.2">
      <c r="A17" s="54"/>
      <c r="B17" s="54"/>
      <c r="C17" s="54"/>
      <c r="D17" s="199"/>
      <c r="E17" s="54" t="s">
        <v>395</v>
      </c>
      <c r="F17" s="119">
        <v>3</v>
      </c>
    </row>
    <row r="18" spans="1:6" x14ac:dyDescent="0.2">
      <c r="A18" s="54"/>
      <c r="B18" s="54"/>
      <c r="C18" s="54"/>
      <c r="D18" s="54" t="s">
        <v>415</v>
      </c>
      <c r="E18" s="54" t="s">
        <v>560</v>
      </c>
      <c r="F18" s="119">
        <v>3</v>
      </c>
    </row>
    <row r="19" spans="1:6" x14ac:dyDescent="0.2">
      <c r="A19" s="54"/>
      <c r="B19" s="54"/>
      <c r="C19" s="54"/>
      <c r="D19" s="54" t="s">
        <v>449</v>
      </c>
      <c r="E19" s="54" t="s">
        <v>578</v>
      </c>
      <c r="F19" s="119">
        <v>2</v>
      </c>
    </row>
    <row r="20" spans="1:6" x14ac:dyDescent="0.2">
      <c r="A20" s="54"/>
      <c r="B20" s="54"/>
      <c r="C20" s="54"/>
      <c r="D20" s="56" t="s">
        <v>527</v>
      </c>
      <c r="E20" s="56" t="s">
        <v>528</v>
      </c>
      <c r="F20" s="119">
        <v>2</v>
      </c>
    </row>
    <row r="21" spans="1:6" x14ac:dyDescent="0.2">
      <c r="A21" s="54"/>
      <c r="B21" s="54"/>
      <c r="C21" s="54"/>
      <c r="D21" s="56" t="s">
        <v>529</v>
      </c>
      <c r="E21" s="56" t="s">
        <v>3</v>
      </c>
      <c r="F21" s="119">
        <v>3</v>
      </c>
    </row>
    <row r="22" spans="1:6" x14ac:dyDescent="0.2">
      <c r="D22" s="56" t="s">
        <v>530</v>
      </c>
      <c r="E22" s="56" t="s">
        <v>531</v>
      </c>
      <c r="F22" s="116">
        <v>1</v>
      </c>
    </row>
    <row r="23" spans="1:6" x14ac:dyDescent="0.2">
      <c r="D23" s="56" t="s">
        <v>532</v>
      </c>
      <c r="E23" s="56" t="s">
        <v>533</v>
      </c>
      <c r="F23" s="116">
        <v>1</v>
      </c>
    </row>
    <row r="24" spans="1:6" x14ac:dyDescent="0.2">
      <c r="D24" s="56" t="s">
        <v>542</v>
      </c>
      <c r="E24" s="56" t="s">
        <v>229</v>
      </c>
      <c r="F24" s="116">
        <v>1</v>
      </c>
    </row>
    <row r="25" spans="1:6" x14ac:dyDescent="0.2">
      <c r="D25" s="56" t="s">
        <v>536</v>
      </c>
      <c r="E25" s="56" t="s">
        <v>418</v>
      </c>
      <c r="F25" s="116">
        <v>3</v>
      </c>
    </row>
    <row r="26" spans="1:6" x14ac:dyDescent="0.2">
      <c r="D26" s="108" t="s">
        <v>537</v>
      </c>
      <c r="E26" s="108" t="s">
        <v>567</v>
      </c>
      <c r="F26" s="120">
        <v>1</v>
      </c>
    </row>
  </sheetData>
  <mergeCells count="4">
    <mergeCell ref="A1:F1"/>
    <mergeCell ref="A2:C2"/>
    <mergeCell ref="D2:F2"/>
    <mergeCell ref="D16:D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State HRH Profile</vt:lpstr>
      <vt:lpstr>Health facility Details</vt:lpstr>
      <vt:lpstr>Facility level HR</vt:lpstr>
      <vt:lpstr>HRH Proposal as per Budgetsheet</vt:lpstr>
      <vt:lpstr>Summary of New &amp; Dropped Po (2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Banerji, Pallavi (IN - Delhi)</dc:creator>
  <cp:lastModifiedBy>Microsoft Office User</cp:lastModifiedBy>
  <dcterms:created xsi:type="dcterms:W3CDTF">2017-01-09T05:04:15Z</dcterms:created>
  <dcterms:modified xsi:type="dcterms:W3CDTF">2020-04-12T06:40:15Z</dcterms:modified>
</cp:coreProperties>
</file>