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113"/>
  <workbookPr showInkAnnotation="0" defaultThemeVersion="124226"/>
  <mc:AlternateContent xmlns:mc="http://schemas.openxmlformats.org/markup-compatibility/2006">
    <mc:Choice Requires="x15">
      <x15ac:absPath xmlns:x15ac="http://schemas.microsoft.com/office/spreadsheetml/2010/11/ac" url="/Users/benz/Documents/PIP/2020-21/Corrected Post NPCC PIP 2020-21 /Annexures/MFP/"/>
    </mc:Choice>
  </mc:AlternateContent>
  <xr:revisionPtr revIDLastSave="0" documentId="13_ncr:1_{0C8F6EBE-DB2F-FC48-91DC-E9B6CA2C7EDE}" xr6:coauthVersionLast="45" xr6:coauthVersionMax="45" xr10:uidLastSave="{00000000-0000-0000-0000-000000000000}"/>
  <bookViews>
    <workbookView xWindow="0" yWindow="460" windowWidth="25020" windowHeight="14580" tabRatio="913" activeTab="1" xr2:uid="{00000000-000D-0000-FFFF-FFFF00000000}"/>
  </bookViews>
  <sheets>
    <sheet name="ASHA Annex1" sheetId="1" r:id="rId1"/>
    <sheet name="ASHA Annex 2" sheetId="2" r:id="rId2"/>
    <sheet name="ASHA Annex 3" sheetId="3" r:id="rId3"/>
    <sheet name="ASHA Annex 4" sheetId="4" r:id="rId4"/>
    <sheet name="ASHA Annex 5" sheetId="5" r:id="rId5"/>
    <sheet name=" VHSNC and MAS" sheetId="7" r:id="rId6"/>
    <sheet name="Community Action 4 Health" sheetId="6" r:id="rId7"/>
  </sheets>
  <definedNames>
    <definedName name="_Fill" hidden="1">#REF!</definedName>
    <definedName name="_Key1" hidden="1">#REF!</definedName>
    <definedName name="_Sort" hidden="1">#REF!</definedName>
    <definedName name="data">#REF!</definedName>
    <definedName name="_xlnm.Database">#REF!</definedName>
    <definedName name="_xlnm.Print_Area" localSheetId="1">'ASHA Annex 2'!$A$1:$F$1</definedName>
    <definedName name="_xlnm.Print_Area" localSheetId="0">'ASHA Annex1'!$A$1:$J$13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7" i="2" l="1"/>
  <c r="F106" i="2"/>
  <c r="E33" i="3" l="1"/>
  <c r="E34" i="3" s="1"/>
  <c r="E24" i="3"/>
  <c r="E25" i="3" s="1"/>
  <c r="F105" i="2" l="1"/>
  <c r="F104" i="2"/>
  <c r="F103" i="2"/>
  <c r="F102" i="2"/>
  <c r="F101" i="2"/>
  <c r="F100" i="2"/>
  <c r="F99" i="2"/>
  <c r="F98" i="2"/>
  <c r="F97" i="2"/>
  <c r="F96" i="2"/>
  <c r="F95" i="2"/>
  <c r="F94" i="2"/>
  <c r="F14" i="3" l="1"/>
  <c r="F13" i="3"/>
  <c r="F12" i="3"/>
  <c r="F15" i="3" l="1"/>
  <c r="K19" i="5"/>
  <c r="M19" i="5" s="1"/>
  <c r="M15" i="5"/>
  <c r="P15" i="5"/>
  <c r="M10" i="5"/>
  <c r="P11" i="5"/>
  <c r="E142" i="2"/>
  <c r="E143" i="2" s="1"/>
  <c r="E135" i="2"/>
  <c r="E136" i="2" s="1"/>
  <c r="D128" i="2"/>
  <c r="F128" i="2" s="1"/>
  <c r="I128" i="2" s="1"/>
  <c r="D127" i="2"/>
  <c r="F127" i="2" s="1"/>
  <c r="I127" i="2" s="1"/>
  <c r="D126" i="2"/>
  <c r="F126" i="2" s="1"/>
  <c r="I126" i="2" s="1"/>
  <c r="D125" i="2"/>
  <c r="F125" i="2" s="1"/>
  <c r="I125" i="2" s="1"/>
  <c r="D124" i="2"/>
  <c r="F124" i="2" s="1"/>
  <c r="I124" i="2" s="1"/>
  <c r="D123" i="2"/>
  <c r="F123" i="2" s="1"/>
  <c r="I123" i="2" s="1"/>
  <c r="D122" i="2"/>
  <c r="F122" i="2" s="1"/>
  <c r="I122" i="2" s="1"/>
  <c r="D121" i="2"/>
  <c r="F121" i="2" s="1"/>
  <c r="I121" i="2" s="1"/>
  <c r="D120" i="2"/>
  <c r="F120" i="2" s="1"/>
  <c r="I120" i="2" s="1"/>
  <c r="D113" i="2"/>
  <c r="E5" i="3"/>
  <c r="E6" i="3" s="1"/>
  <c r="F87" i="2"/>
  <c r="F86" i="2"/>
  <c r="F85" i="2"/>
  <c r="F84" i="2"/>
  <c r="F83" i="2"/>
  <c r="F82" i="2"/>
  <c r="F81" i="2"/>
  <c r="F80" i="2"/>
  <c r="F74" i="2"/>
  <c r="F73" i="2"/>
  <c r="F72" i="2"/>
  <c r="F71" i="2"/>
  <c r="F62" i="2"/>
  <c r="F61" i="2"/>
  <c r="F60" i="2"/>
  <c r="F59" i="2"/>
  <c r="F58" i="2"/>
  <c r="F57" i="2"/>
  <c r="E50" i="2"/>
  <c r="F40" i="2"/>
  <c r="F39" i="2"/>
  <c r="F38" i="2"/>
  <c r="F37" i="2"/>
  <c r="F36" i="2"/>
  <c r="F35" i="2"/>
  <c r="F34" i="2"/>
  <c r="F25" i="2"/>
  <c r="F24" i="2"/>
  <c r="F23" i="2"/>
  <c r="F22" i="2"/>
  <c r="F21" i="2"/>
  <c r="F20" i="2"/>
  <c r="F19" i="2"/>
  <c r="F32" i="4"/>
  <c r="F31" i="4"/>
  <c r="F30" i="4"/>
  <c r="F29" i="4"/>
  <c r="F28" i="4"/>
  <c r="F27" i="4"/>
  <c r="F26" i="4"/>
  <c r="F25" i="4"/>
  <c r="F17" i="4"/>
  <c r="F16" i="4"/>
  <c r="F18" i="4" s="1"/>
  <c r="F8" i="4"/>
  <c r="F7" i="4"/>
  <c r="F11" i="2"/>
  <c r="F10" i="2"/>
  <c r="F9" i="2"/>
  <c r="F8" i="2"/>
  <c r="F7" i="2"/>
  <c r="F6" i="2"/>
  <c r="F9" i="4" l="1"/>
  <c r="M20" i="5"/>
  <c r="F12" i="2"/>
  <c r="F41" i="2"/>
  <c r="F42" i="2" s="1"/>
  <c r="F63" i="2"/>
  <c r="F64" i="2" s="1"/>
  <c r="F26" i="2"/>
  <c r="F27" i="2" s="1"/>
  <c r="F75" i="2"/>
  <c r="F76" i="2" s="1"/>
  <c r="F88" i="2"/>
  <c r="I129" i="2"/>
  <c r="F33" i="4"/>
  <c r="F34" i="4" s="1"/>
  <c r="F45" i="2" l="1"/>
</calcChain>
</file>

<file path=xl/sharedStrings.xml><?xml version="1.0" encoding="utf-8"?>
<sst xmlns="http://schemas.openxmlformats.org/spreadsheetml/2006/main" count="485" uniqueCount="340">
  <si>
    <t>ASHA- Annexure-I</t>
  </si>
  <si>
    <t>RURAL  ASHAs</t>
  </si>
  <si>
    <t xml:space="preserve">Areas </t>
  </si>
  <si>
    <t>Number of ASHA required as per population</t>
  </si>
  <si>
    <t>Number of ASHA selected</t>
  </si>
  <si>
    <t xml:space="preserve">No.of villages where there are no ASHAs </t>
  </si>
  <si>
    <t xml:space="preserve">No.of ASHAs declared drop out on account of being non functional </t>
  </si>
  <si>
    <t xml:space="preserve">Remarks </t>
  </si>
  <si>
    <t xml:space="preserve">Rural </t>
  </si>
  <si>
    <t xml:space="preserve">Total </t>
  </si>
  <si>
    <t>URBAN  ASHAs</t>
  </si>
  <si>
    <t>No.of ASHAs trained in Module 1</t>
  </si>
  <si>
    <t xml:space="preserve">No.of slum areas where there are no ASHAs </t>
  </si>
  <si>
    <t>ASHA- Annexure-II</t>
  </si>
  <si>
    <t>Details</t>
  </si>
  <si>
    <t>Remarks</t>
  </si>
  <si>
    <t>Number of Batches required @ 30 per batch</t>
  </si>
  <si>
    <t>Costing details per batch  -</t>
  </si>
  <si>
    <t>Duration,</t>
  </si>
  <si>
    <t>TA,/DA,</t>
  </si>
  <si>
    <t>Venue,/accommodation,</t>
  </si>
  <si>
    <t>Resource person’s honorarium</t>
  </si>
  <si>
    <t>Training material etc</t>
  </si>
  <si>
    <t>Total cost</t>
  </si>
  <si>
    <t xml:space="preserve">If  state plans to include NGOs then the budget can be proposed in accordance to NGO guidelines </t>
  </si>
  <si>
    <t>ASHA- Annexure-III</t>
  </si>
  <si>
    <t>ASHA- Annexure-V</t>
  </si>
  <si>
    <t>Human Resource</t>
  </si>
  <si>
    <t>Required as per norms</t>
  </si>
  <si>
    <t xml:space="preserve">No. </t>
  </si>
  <si>
    <t xml:space="preserve">Monthly Remuneration </t>
  </si>
  <si>
    <t>(Mention % increase and positions proposed to be created)</t>
  </si>
  <si>
    <t xml:space="preserve">State Level </t>
  </si>
  <si>
    <t xml:space="preserve"> Mobility support </t>
  </si>
  <si>
    <t xml:space="preserve"> Total </t>
  </si>
  <si>
    <t xml:space="preserve">District Level </t>
  </si>
  <si>
    <t> Mobility support</t>
  </si>
  <si>
    <t xml:space="preserve"> Block level </t>
  </si>
  <si>
    <t>Costing Details of trainings of all support structures- at State, district, block and sub block  level</t>
  </si>
  <si>
    <t>Number  in position</t>
  </si>
  <si>
    <t>Number of Batches  @ 30 per batch</t>
  </si>
  <si>
    <t> Training of District trainers and cost of state and district training sites</t>
  </si>
  <si>
    <t xml:space="preserve">Cost of Training of district trainers </t>
  </si>
  <si>
    <t>Cost  of district training sites</t>
  </si>
  <si>
    <t xml:space="preserve">Cost  of state training sites </t>
  </si>
  <si>
    <t>FMR Code: B 15.1: Community Monitoring</t>
  </si>
  <si>
    <t xml:space="preserve">Activities </t>
  </si>
  <si>
    <t xml:space="preserve">State </t>
  </si>
  <si>
    <t xml:space="preserve">District </t>
  </si>
  <si>
    <t xml:space="preserve">Block </t>
  </si>
  <si>
    <t>Whether Community Monitoring is being undertaken in the state for health (both under NRHM and under State budget - please specify)</t>
  </si>
  <si>
    <t>Number of districts where Community Based Monitring was being implemented -  activities undertaken</t>
  </si>
  <si>
    <t>Whether social audit / Jan Sunwai is proposed in the state for health</t>
  </si>
  <si>
    <t>Mobilization cost for constitution and /or reconstitution of VHSNC (B15.1.4.1)</t>
  </si>
  <si>
    <t>Measures to increase Accountability to community:</t>
  </si>
  <si>
    <t>Whether citizen's charter is prepared and displayed on public domain. If yes, provide link:</t>
  </si>
  <si>
    <t>Whether a grievance redressal mechanism is set-up. If yes, please provide details.</t>
  </si>
  <si>
    <t>Whether a portal is prepared for mandatory disclosure of information needed as per instructions of CIC</t>
  </si>
  <si>
    <t>No. of staff approved in ROP</t>
  </si>
  <si>
    <t>No. of existing staff</t>
  </si>
  <si>
    <t>Salary per month
(As approved in ROP)</t>
  </si>
  <si>
    <t>Total amount approved (Rs. In lakhs)</t>
  </si>
  <si>
    <r>
      <t xml:space="preserve">Total Amount 
</t>
    </r>
    <r>
      <rPr>
        <b/>
        <sz val="11"/>
        <color rgb="FFFF0000"/>
        <rFont val="Calibri"/>
        <family val="2"/>
        <scheme val="minor"/>
      </rPr>
      <t>(Rs. In lakhs)</t>
    </r>
  </si>
  <si>
    <t>Salary History</t>
  </si>
  <si>
    <t>Year in which  salary hike was approved last time</t>
  </si>
  <si>
    <t>Average salary hike provided to the staff during last hike</t>
  </si>
  <si>
    <r>
      <t xml:space="preserve">Whether a nodal agency at State has been identified already </t>
    </r>
    <r>
      <rPr>
        <sz val="9.9"/>
        <color rgb="FFFF0000"/>
        <rFont val="Calibri"/>
        <family val="2"/>
      </rPr>
      <t>(Y/ N)</t>
    </r>
    <r>
      <rPr>
        <sz val="11"/>
        <color theme="1"/>
        <rFont val="Calibri"/>
        <family val="2"/>
        <scheme val="minor"/>
      </rPr>
      <t>. If yes, then please give details.</t>
    </r>
  </si>
  <si>
    <r>
      <t xml:space="preserve">Whether a State chapter of the Advisory Group of Community Action </t>
    </r>
    <r>
      <rPr>
        <sz val="9.9"/>
        <color rgb="FFFF0000"/>
        <rFont val="Calibri"/>
        <family val="2"/>
      </rPr>
      <t>is in place (Y/ N)</t>
    </r>
  </si>
  <si>
    <r>
      <rPr>
        <b/>
        <sz val="11"/>
        <color theme="1"/>
        <rFont val="Calibri"/>
        <family val="2"/>
      </rPr>
      <t>Training of VHSNCs and RKS at all levels (at DH, SDH, CHC and PHC level)</t>
    </r>
    <r>
      <rPr>
        <sz val="11"/>
        <color theme="1"/>
        <rFont val="Calibri"/>
        <family val="2"/>
      </rPr>
      <t xml:space="preserve">
 VHSNC training
• Training of core VHSNC members- three day training – twice a year
• Training of ASHA facilitators and ASHAs  in VHSNC to serve as mentors and trainers
•  One day orientation of frontline workers on VHSNC
• Printing VHSNC Training Manual and Handbook for VHSNC members</t>
    </r>
  </si>
  <si>
    <r>
      <t>No.of ASHAs covering population of over 1500</t>
    </r>
    <r>
      <rPr>
        <b/>
        <sz val="9.9"/>
        <color rgb="FFFF0000"/>
        <rFont val="Calibri"/>
        <family val="2"/>
      </rPr>
      <t xml:space="preserve"> population</t>
    </r>
  </si>
  <si>
    <r>
      <t xml:space="preserve">No.of ASHAs covering population of over 3000 </t>
    </r>
    <r>
      <rPr>
        <b/>
        <sz val="9.9"/>
        <color rgb="FFFF0000"/>
        <rFont val="Calibri"/>
        <family val="2"/>
      </rPr>
      <t>population</t>
    </r>
  </si>
  <si>
    <t xml:space="preserve">Cost of setting up support structures at State, district and block level, their mobility support and training of all support structures at state, district, block and sub block level, setting up of state/ district training sites (including cost of trainers) to be budgeted under Programme Management cost and are not to be included under the budetary provision of Rs. 16,000 per ASHA. </t>
  </si>
  <si>
    <t>Whether an ombudsman is appointed for grievance redressal, if any. Please provide further details.</t>
  </si>
  <si>
    <r>
      <t xml:space="preserve">Total Shortfall
</t>
    </r>
    <r>
      <rPr>
        <b/>
        <sz val="9.9"/>
        <color rgb="FFFF0000"/>
        <rFont val="Calibri"/>
        <family val="2"/>
      </rPr>
      <t>(required - selected - drop outs)</t>
    </r>
  </si>
  <si>
    <t>Change the word "Salary" to "Remuneration".</t>
  </si>
  <si>
    <t>Background Information Required for Approval of State PIPs for 2016-17</t>
  </si>
  <si>
    <t>Salary approved in 2015-16</t>
  </si>
  <si>
    <r>
      <t xml:space="preserve">Number of Visioning workshops for community monitoring planned for </t>
    </r>
    <r>
      <rPr>
        <b/>
        <sz val="9.9"/>
        <color rgb="FFFF0000"/>
        <rFont val="Calibri"/>
        <family val="2"/>
      </rPr>
      <t>2017-18</t>
    </r>
    <r>
      <rPr>
        <sz val="11"/>
        <color theme="1"/>
        <rFont val="Calibri"/>
        <family val="2"/>
        <scheme val="minor"/>
      </rPr>
      <t xml:space="preserve"> if any at State/ Distrit/ Block level and other</t>
    </r>
  </si>
  <si>
    <t xml:space="preserve">      State Component of Budget for Roll Out of Certification of ASHAs and Accreditation of Associated Agencies under NHM-NIOS </t>
  </si>
  <si>
    <t>TA</t>
  </si>
  <si>
    <t>DA</t>
  </si>
  <si>
    <t xml:space="preserve">Training material </t>
  </si>
  <si>
    <t xml:space="preserve">Other cost (please specify </t>
  </si>
  <si>
    <t>Unit cost</t>
  </si>
  <si>
    <t xml:space="preserve">Numbers </t>
  </si>
  <si>
    <t xml:space="preserve">Days </t>
  </si>
  <si>
    <t xml:space="preserve">Total cost </t>
  </si>
  <si>
    <t>Days</t>
  </si>
  <si>
    <t>Accommodation</t>
  </si>
  <si>
    <t xml:space="preserve">Food </t>
  </si>
  <si>
    <t>Existing staff in 2018-19 (Approved by GoI)</t>
  </si>
  <si>
    <t>Salary approved in 2016-17</t>
  </si>
  <si>
    <t xml:space="preserve">VHSNC </t>
  </si>
  <si>
    <t xml:space="preserve">Target </t>
  </si>
  <si>
    <t xml:space="preserve">Constituted </t>
  </si>
  <si>
    <t>Training -</t>
  </si>
  <si>
    <t>Total Number of VHSNC members trained</t>
  </si>
  <si>
    <t xml:space="preserve">Number of VHSNCs Members trained per VHSNC </t>
  </si>
  <si>
    <t xml:space="preserve">MAS </t>
  </si>
  <si>
    <t>Total Number of MAS members trained</t>
  </si>
  <si>
    <t xml:space="preserve">Number of MAS Members trained per MAS </t>
  </si>
  <si>
    <t>Training Cost  for VHSNCs/ MAS and trainers (please share separately for each training)</t>
  </si>
  <si>
    <t>3.1.2.8</t>
  </si>
  <si>
    <t>ASHA Refresher Training of Training Of Trainer(TOT) RS 80800</t>
  </si>
  <si>
    <t>The state felt the need for refresher training at least once a year for district trainers also so as to give refreshers training at district level. So the state proposed TOT for this year also. All the District Programme Manager (DPM), District ASHA Coordinator, one additional/ local dialect trainer each from Lunglei and Lawngtlai  will be given training. So the total number of participants  will be 20 . The training will be conducted at Aizawl for 2 days</t>
  </si>
  <si>
    <t>Detail Costing of  Refresher Training for TOT:</t>
  </si>
  <si>
    <t>Activity</t>
  </si>
  <si>
    <t>Unit Cost (Rs)</t>
  </si>
  <si>
    <t>Target</t>
  </si>
  <si>
    <t>Amount (Rs)</t>
  </si>
  <si>
    <t>DA for participants</t>
  </si>
  <si>
    <t xml:space="preserve">Proposed as per State Health Society norms </t>
  </si>
  <si>
    <t xml:space="preserve">Honararium for state trainers </t>
  </si>
  <si>
    <t>TA for participants( To and fro)</t>
  </si>
  <si>
    <t xml:space="preserve">TA is proposed by taking  the approximate average Sumo fare from District headquarters to state capital ie Rs 1100 + Rs. 300 (for 2 meals @ Rs. 150 for one meal). The participants have to take meals on coming from district headquaters to Aizawl and one meal on the way back to the district. This amount was approved last year also (2018-19) . The State can actually manage with this amount. </t>
  </si>
  <si>
    <t xml:space="preserve">Refreshment </t>
  </si>
  <si>
    <t xml:space="preserve">(20 trainees + 3 Trainers + 3 Support staffs) </t>
  </si>
  <si>
    <t xml:space="preserve">Training material etc </t>
  </si>
  <si>
    <t>Hall rent for 2 days</t>
  </si>
  <si>
    <t xml:space="preserve">Total    </t>
  </si>
  <si>
    <t>(Rupees eighty thousand eight hundred ) only</t>
  </si>
  <si>
    <t>3.1.2.4</t>
  </si>
  <si>
    <t>NIOS CERTIFICATION Rs 736825</t>
  </si>
  <si>
    <t>1.Training of  3 existing State trainers for NIOS Certification</t>
  </si>
  <si>
    <t>Since the State is having only 3 NIOS certified State Trainers, more NIOS certified trainers are required for the smooth functioning of ASHA programme and trainings. The State proposed for 3 more State Trainers for NIOS certification training for ASHA State Trainers.</t>
  </si>
  <si>
    <t xml:space="preserve">Detail Costing of 3 state trainers for NIOS Certification : </t>
  </si>
  <si>
    <t>Rate</t>
  </si>
  <si>
    <t>Amount</t>
  </si>
  <si>
    <t>DA is proposed for 8 days. 6 days for training days and 2 days for going and coming back.</t>
  </si>
  <si>
    <t>TA (Air fare to &amp; fro)</t>
  </si>
  <si>
    <t xml:space="preserve">Training site for the state trainers is not yet known, so, TA is proposed as air ticket is required. Rate is taken as usual Aizawl to Delhi air fare. </t>
  </si>
  <si>
    <t>(Rupees eighty four thousand) only</t>
  </si>
  <si>
    <t xml:space="preserve">2.Registration of District Training Sites (DTS) </t>
  </si>
  <si>
    <t>Detail Costing for NIOS ASHA training site:</t>
  </si>
  <si>
    <t>NIOS registration  for District training site</t>
  </si>
  <si>
    <t>Bank charge/procession charge</t>
  </si>
  <si>
    <t>(Rupees Five  thousand twenty five) only</t>
  </si>
  <si>
    <t xml:space="preserve">3. NIOS Certification training for ASHAs </t>
  </si>
  <si>
    <t>The State is planning to conduct NIOS certification training for 60 ASHAs from Aizawl East(30) and Aizawl West  District (30). They will be divided into two batches with 30 participants in each batch.</t>
  </si>
  <si>
    <t xml:space="preserve">Detail Costing of 1 batch for ASHAs NIOS Certification training: </t>
  </si>
  <si>
    <t xml:space="preserve">DA for  examiners </t>
  </si>
  <si>
    <t xml:space="preserve">Cost of Travel, Boarding &amp; Lodging cost for 03 Examiners @ Rs 500/examiner/day </t>
  </si>
  <si>
    <t>Honorarium for State Trainers</t>
  </si>
  <si>
    <t>DA for  ASHAs</t>
  </si>
  <si>
    <t>Daily wage lost for ASHA is budgeted as Rs 200/ASHA</t>
  </si>
  <si>
    <t>Travel cost for ASHAs (to &amp; fro)</t>
  </si>
  <si>
    <t>The state is planning to train ASHAs from Rural areas in Aizawl E and W districts. The actual average sumo fare from village to Aizawl is Rs 400. i.e., Rs 800 for up down.</t>
  </si>
  <si>
    <t>Stationery Cost</t>
  </si>
  <si>
    <t>Food</t>
  </si>
  <si>
    <t>For 30 ASHAs + 3 Trainers/examiners. Rate of food is proposed as per SIRD rate.</t>
  </si>
  <si>
    <t>Accomodation</t>
  </si>
  <si>
    <t>Hall rent</t>
  </si>
  <si>
    <t>Total amount required for 2 batches will be Rs</t>
  </si>
  <si>
    <t>(Rupees six lakhs forty seven thousand eight hundred) only</t>
  </si>
  <si>
    <t>ASHA Refresher traning: Rs 3644740</t>
  </si>
  <si>
    <t>Table- 1: Detail costing of 1 batch for High Priority District (HPD) ASHA Refresher Training</t>
  </si>
  <si>
    <t xml:space="preserve"> The training is for 517 existing HPD ASHAs.They will be divided into 17 batches with 30.4 ASHAs in each batch.The training will be for 5 days and will be conducted at district level. One of the 3 state ASHA trainers and the existing district ASHA trainers will be the resource persons. The three state trainers will travel from capital to the district training site.</t>
  </si>
  <si>
    <t>Activities</t>
  </si>
  <si>
    <t xml:space="preserve">DA for ASHAs </t>
  </si>
  <si>
    <t>DA is plan@ of Rs 200/day.In Mizoram One meal without meat cost Rs 100. ASHA has to take two meals/day. Most of them will stay in relative/friends' house, even if they are taking food from the family where they are staying; they used to buy meat/vegitables etc instead of taking free food from the family.No seperate lodging cost is included</t>
  </si>
  <si>
    <t>TA for ASHAs (to &amp; fro)</t>
  </si>
  <si>
    <t>TA is proposed by taking  the approximate average Sumo fare from  village to District capital  ie Rs 800.</t>
  </si>
  <si>
    <t>TA for  State Trainers (to &amp; fro) to give training at district level.</t>
  </si>
  <si>
    <t>TA is proposed by taking  the approximate average Sumo fare (to &amp; fro) from state capital to District headquarters  ie Rs 1400. and they are  travelling 7 districts ( times)</t>
  </si>
  <si>
    <t xml:space="preserve">Refreshment  for participants </t>
  </si>
  <si>
    <t>( 30.4 ASHAs+3 Trainers+ 3 Support Staff) for 10 days</t>
  </si>
  <si>
    <t xml:space="preserve">Resource person’s honorarium for 10 days </t>
  </si>
  <si>
    <t xml:space="preserve">Hall rent </t>
  </si>
  <si>
    <t>TOTAL</t>
  </si>
  <si>
    <t>So the total budget estimate for 17 batches =</t>
  </si>
  <si>
    <t>( Rupees eighteen lakhs seven thousand four hundred and forty) only</t>
  </si>
  <si>
    <t>Table-2: Detail costing of 1 batch for Non HPD ASHA Refresher Training</t>
  </si>
  <si>
    <t xml:space="preserve"> The training is for 574 existing non HPD ASHAs.They will be divided into 19 batches with 30.2 ASHAs in each batch.The training will be for 10 days and will be conducted at district level. one of the 3 state ASHA trainers and the existing district ASHA trainers will be the resource persons. The three state trainers will travel from capital to the district training site.</t>
  </si>
  <si>
    <t>DA is plan@ of Rs 200/day.In Mizoram One meal without meat cost Rs 100.ASHA has to take two meals/day. Most of them will stay in relative/friends' house, even if they are taking food from the family they are staying; they used to buy meat/vegitables etc instead of taking free food from the family.No seperate lodging cost is included</t>
  </si>
  <si>
    <t>( 30.2 ASHAs+3 Trainers+ 3 Support Staff) for 5 days</t>
  </si>
  <si>
    <t xml:space="preserve">Resource person’s honorarium </t>
  </si>
  <si>
    <t xml:space="preserve">Training material etc  </t>
  </si>
  <si>
    <t>Hall rent for 10 days</t>
  </si>
  <si>
    <t>So the total budget estimate for 19 batches =</t>
  </si>
  <si>
    <t>( Rupees eighteen lakhs thirty seven thousand three hundred) only</t>
  </si>
  <si>
    <t xml:space="preserve">The total budget estimate for ASHA Refresher training for HPD and non HPD ASHA= Table 1 + Table 2 </t>
  </si>
  <si>
    <t>1807440 + 1837300=</t>
  </si>
  <si>
    <t>(Rupees thirty six lakhs forty four thousand seven hundred forty) only</t>
  </si>
  <si>
    <t>3.1.3.1</t>
  </si>
  <si>
    <r>
      <t xml:space="preserve"> Supervision costs  by ASHA facilitators (12 months) Rs 7848000
</t>
    </r>
    <r>
      <rPr>
        <sz val="11"/>
        <color theme="1"/>
        <rFont val="Calibri"/>
        <family val="2"/>
        <scheme val="minor"/>
      </rPr>
      <t xml:space="preserve">The state proposed ASHA Mobilizers/Facilitators mobility at the rate of Rs 300 per visit for 20 visits. </t>
    </r>
  </si>
  <si>
    <t>Unit cost per head per year (Rs)</t>
  </si>
  <si>
    <t>Mobility cost for  109 ASHA mobilisers for 12 months</t>
  </si>
  <si>
    <t>Proposed @ Rs 6000/month for 12 months.Rs 300/visit for 20 visits</t>
  </si>
  <si>
    <t>(Rupees seventy eight lakhs forty eight thousand) only</t>
  </si>
  <si>
    <t>3.1.2.7</t>
  </si>
  <si>
    <t>Refresher Training for ASHA Mobilizers (Facilitators) Rs 570886</t>
  </si>
  <si>
    <t>It has been felt that all the 109 ASHA Mobilizers in the state really requires annual refresher course with new things comming up and to strengthen and build-up more effective work execution.The  9 district ASHA Coordinators will also  be included in this refresher training. Training will be conducted for 5 days. This training will cover- roles and responsibilities, functionality and hands on training in reports, module 6 and 7, etc. The number of trainees will be 118 (109 ASHA Mobilizers + 9 ASHA Co-ordinators) , they will be divided into 4 batches, there will be 29.5 trainees  in one batch. The training will be conducted at the state level. The 3 NIOS certified state trainers will be the resource persons.</t>
  </si>
  <si>
    <t>Detail Costing of 1 Batch for Refresher Training:</t>
  </si>
  <si>
    <t>DA for ASHA Coordinators is proposed @ Rs 500/day and Mobilisers @ Rs 300/day( There will be 2.25 Coorrdinators/batch and 27.25 mobilisers/batch so Rs 311 is the average rate )</t>
  </si>
  <si>
    <t>Honararium for State trainers</t>
  </si>
  <si>
    <t>TA for  trainees ( To and fro)</t>
  </si>
  <si>
    <t>TA is proposed by taking  the approximate average Sumo fare from District to state capital ie Rs 1100 + Rs. 300 (for 2 meals @ Rs. 150 for one meal). The participants have to take meals on coming from district headquaters to Aizawl and one meal on the way back to the district. This rate was approved last year and the state could manage with the amount proposed.</t>
  </si>
  <si>
    <t xml:space="preserve">Refreshment for participants </t>
  </si>
  <si>
    <t>35.5 participants (29.5 trainees + 3 Trainers + 3 Support staffs) for 2 days</t>
  </si>
  <si>
    <t>So the total budget estimate for 4 batches will be =</t>
  </si>
  <si>
    <t>(Rupees five lakhs seventy thousand eight hundred eighty six ) only</t>
  </si>
  <si>
    <t>FMR</t>
  </si>
  <si>
    <t>Half Yearly ASHA Mentoring Group (AMG) Meeting Rs 32200</t>
  </si>
  <si>
    <t>16.3.4</t>
  </si>
  <si>
    <t>The AMG was reconstituted as suggested by MOHFW, now the AMG comprises of 31 Members, the members consists of MD as chairman and SNO (CP) as Member Secretary , Other members are SPM, SNO of NUHM, NLEP, RNTCP, MSTC with 5 NGOs, one representatives each  from RRC, Social Welfare Department, SSA, Mizoram College of Nursing, MPW Training School, Presbyterian Nursing School, RIPANS and Mizoram University, 3 State ASHA Trainers, State ASHA Programme Manager and Assistant ASHA Programme Manager. The meeting will be conducted twice a year. Meeting will be for 1 day only.</t>
  </si>
  <si>
    <t xml:space="preserve">DA </t>
  </si>
  <si>
    <t>DA is proposed only for 15 AMG Members from NGOs and from outside Health Departments for 1 day</t>
  </si>
  <si>
    <t xml:space="preserve">Participants (36 embers + 3 ARC officials + 3 Support staffs) </t>
  </si>
  <si>
    <t xml:space="preserve">Meeting material etc </t>
  </si>
  <si>
    <t>Meeting will be conducted twice a year, So the total budget estimate for 2 meetings will be=</t>
  </si>
  <si>
    <t>(Rupees thirty two thousand and two hundred ) only</t>
  </si>
  <si>
    <t xml:space="preserve">3.1.1.6.1
</t>
  </si>
  <si>
    <t>Assured incentive Rs 26184000</t>
  </si>
  <si>
    <t>Mobilizing and attending VHND</t>
  </si>
  <si>
    <t>1012x12</t>
  </si>
  <si>
    <t>Convening and guiding monthly VHSNC meeting</t>
  </si>
  <si>
    <t>Attending PHC review meeting</t>
  </si>
  <si>
    <t>Line listing of household at the beginning &amp; updating in every 6 months</t>
  </si>
  <si>
    <t>Maintaining village health register &amp; supporting birth &amp; death register</t>
  </si>
  <si>
    <t>Preparation of due beneficiary list for immunization</t>
  </si>
  <si>
    <t>Preparation of list for ANC beneficiaries</t>
  </si>
  <si>
    <t>Preparation of list of EC</t>
  </si>
  <si>
    <t>Total</t>
  </si>
  <si>
    <t>(Rupees two hundred forty two lakhs eighty eight thousand) only</t>
  </si>
  <si>
    <t xml:space="preserve">Component/Activities </t>
  </si>
  <si>
    <r>
      <t xml:space="preserve">Incentive Amount proposed per ASHA </t>
    </r>
    <r>
      <rPr>
        <b/>
        <sz val="11"/>
        <color rgb="FFFF0000"/>
        <rFont val="Calibri"/>
        <family val="2"/>
        <scheme val="minor"/>
      </rPr>
      <t>(A)</t>
    </r>
  </si>
  <si>
    <r>
      <t xml:space="preserve">Measurable Output </t>
    </r>
    <r>
      <rPr>
        <b/>
        <sz val="9.9"/>
        <color rgb="FFFF0000"/>
        <rFont val="Calibri"/>
        <family val="2"/>
      </rPr>
      <t>(B)</t>
    </r>
  </si>
  <si>
    <t>Target Population</t>
  </si>
  <si>
    <r>
      <rPr>
        <b/>
        <sz val="11"/>
        <color theme="1"/>
        <rFont val="Calibri"/>
        <family val="2"/>
        <scheme val="minor"/>
      </rPr>
      <t>Total Amount Proposed (in lakhs)</t>
    </r>
    <r>
      <rPr>
        <b/>
        <sz val="11"/>
        <color rgb="FFFF0000"/>
        <rFont val="Calibri"/>
        <family val="2"/>
        <scheme val="minor"/>
      </rPr>
      <t xml:space="preserve"> </t>
    </r>
    <r>
      <rPr>
        <b/>
        <sz val="9.9"/>
        <color rgb="FFFF0000"/>
        <rFont val="Calibri"/>
        <family val="2"/>
      </rPr>
      <t>(A*B/100000)</t>
    </r>
  </si>
  <si>
    <t>3.1.1.1.3</t>
  </si>
  <si>
    <t>Incentive for Home Based New born Care programme</t>
  </si>
  <si>
    <t>3.1.1.1.4</t>
  </si>
  <si>
    <t>Incentive for follow up of LBW babies</t>
  </si>
  <si>
    <t>On going activity:</t>
  </si>
  <si>
    <t>3.1.1.1.5</t>
  </si>
  <si>
    <t>Incentive for follow up of discharge SAM children from NRCs</t>
  </si>
  <si>
    <t>3.1.1.1.2</t>
  </si>
  <si>
    <t>ASHA incentives under MAA programme @ Rs 100 per quarterly mothers meeting</t>
  </si>
  <si>
    <t>On going activity: Proposed to be given quarterly  for 1091 ASHAs  @ Rs 100/- per ASHA</t>
  </si>
  <si>
    <t>3.1.1.1.6</t>
  </si>
  <si>
    <t>Incentive for National Deworming Day for mobilizing school children</t>
  </si>
  <si>
    <t>On going activity; Proposed to be conducted half yearly @ Rs 100/- per ASHA for 1091 ASHA.</t>
  </si>
  <si>
    <t xml:space="preserve">3.1.1.1.7
</t>
  </si>
  <si>
    <t>ICDF ORS distribution to family with under 5 years children</t>
  </si>
  <si>
    <t>3.1.1.2.4</t>
  </si>
  <si>
    <t>ASHA PPIUCD incentive for accompanying the client for PPIUCD insertion</t>
  </si>
  <si>
    <t>3.1.1.2.5</t>
  </si>
  <si>
    <t>PAIUCD</t>
  </si>
  <si>
    <t>ASHA incentive under ESB scheme for promoting spacing of births</t>
  </si>
  <si>
    <t>3.1.1.2.7</t>
  </si>
  <si>
    <t>ASHA Incentive under ESB scheme for promoting adoption of limiting method upto two children</t>
  </si>
  <si>
    <t>3.1.1.2.8</t>
  </si>
  <si>
    <t>Incentives for Home Based Care for Young Child</t>
  </si>
  <si>
    <t>Broadband and computer Rs 86800</t>
  </si>
  <si>
    <t>Broadband Internet Connection for State ASHA Resource Centre</t>
  </si>
  <si>
    <t>Target ( No. of months)</t>
  </si>
  <si>
    <t>Bandwith 1 mbps</t>
  </si>
  <si>
    <t>ongoing: Proposed for monthly rental bill</t>
  </si>
  <si>
    <t>(Rupees thirteen thousand eight hundred ) only</t>
  </si>
  <si>
    <t>Procurement of Computer and table for  ASHA Programme Manager in the State.</t>
  </si>
  <si>
    <t>Detail Budget estimate :</t>
  </si>
  <si>
    <t>Sl. No</t>
  </si>
  <si>
    <t>Particulars</t>
  </si>
  <si>
    <t>Unit cost (in Rs)</t>
  </si>
  <si>
    <t>Amount (In Rs)</t>
  </si>
  <si>
    <t>Computer set</t>
  </si>
  <si>
    <t>Office Chair</t>
  </si>
  <si>
    <t>Office table</t>
  </si>
  <si>
    <t>(Rupees seventy three thousand) only</t>
  </si>
  <si>
    <t>Mobility Costs for ASHA Resource Centre/ASHA Mentoring Group (Kindly Specify) 
Rs 714350</t>
  </si>
  <si>
    <t>The state proposed for mobility support of nine district Coordinators @ Rs 4000 for 12 months and also supportive supervision to be carried out by the state ARC</t>
  </si>
  <si>
    <t>Table 1: Detail costing of Mobility support for 9 district coordinators:</t>
  </si>
  <si>
    <t>Rate in Rs</t>
  </si>
  <si>
    <t>Amount in Rs</t>
  </si>
  <si>
    <t>Mobility support for 9 district ASHA coordinators</t>
  </si>
  <si>
    <t>4000 x 12 = 48000</t>
  </si>
  <si>
    <t>Proposed for 9 district  ASHA coordinators for 12 months @ Rs 4000</t>
  </si>
  <si>
    <t>Rupees four lakh thirty two thousand only</t>
  </si>
  <si>
    <t>Table 2: Detail costing of Supportive supervision by State ARC:</t>
  </si>
  <si>
    <t xml:space="preserve">The State ASHA Mentoring Team has to cover all the nine districts for monitoring and evaluation. The Mentoring Team has to hire a vehicle @ Rs 25/km. </t>
  </si>
  <si>
    <t>Districts</t>
  </si>
  <si>
    <t>Distance in Kms</t>
  </si>
  <si>
    <t>To and fro + local mobility 10 kms</t>
  </si>
  <si>
    <t>Rate (In Rs)</t>
  </si>
  <si>
    <t>Vehicle hiring</t>
  </si>
  <si>
    <t>Night halt
( Rs 1000 per day for 3 nights)</t>
  </si>
  <si>
    <t>Food and lodging for 4 days @ Rs 2500/day for 2 persons</t>
  </si>
  <si>
    <t>Saiha</t>
  </si>
  <si>
    <t>Lawngtlai</t>
  </si>
  <si>
    <t>Lunglei</t>
  </si>
  <si>
    <t>Mamit</t>
  </si>
  <si>
    <t>Champhai</t>
  </si>
  <si>
    <t>Kolasib</t>
  </si>
  <si>
    <t xml:space="preserve">Aizawl E </t>
  </si>
  <si>
    <t>Aizawl W</t>
  </si>
  <si>
    <t>(Rupees two lakhs eighty two thousand three hundred and fifty) only</t>
  </si>
  <si>
    <t>Printing of Home Based Care for Young Child (HBYC) report form &amp; guidelines Rs 541600</t>
  </si>
  <si>
    <t>Detail costing for printing:</t>
  </si>
  <si>
    <t>12.7.5</t>
  </si>
  <si>
    <t>Rate ( in Rs)</t>
  </si>
  <si>
    <t>Translation and Printing of Home Based Care for Young Child (HBYC) report form</t>
  </si>
  <si>
    <t>HBYC forms is proposed for printing as per the nu,ber of expected live birth 2019-20 ie 20458 with 5% (1022)buffer.</t>
  </si>
  <si>
    <t>(Rupees three lakhs twenty six thousand eight hundred ) only</t>
  </si>
  <si>
    <t>Printing of Home Based New born Care (HBNC) form</t>
  </si>
  <si>
    <t>Printing of Home Based New born Care (HBNC) report form</t>
  </si>
  <si>
    <t>HBNC forms is proposed for printing as per the number of expected live birth 2019-20 ie 20458 with 5% (1022)buffer.</t>
  </si>
  <si>
    <t>Proposed 2020-21</t>
  </si>
  <si>
    <t>Target for 2019-20</t>
  </si>
  <si>
    <t>Target for 
2020-21</t>
  </si>
  <si>
    <t>(Rupees one lakh twenty three thousand) only</t>
  </si>
  <si>
    <t xml:space="preserve">The State identified District Panchayat Resource Centre (DPRC) Champhai for NIOS ASHA training site at district level. This DPRC is under SIRD and verbal permission is already taken from the Director of SIRD. </t>
  </si>
  <si>
    <t>Ongoing.</t>
  </si>
  <si>
    <t>6.2.6.3</t>
  </si>
  <si>
    <t>Procurement of 1091 HBYC kit</t>
  </si>
  <si>
    <t>With th eintroduction of Home Based care for Young Child (HBYC) all the ASHAs require new weighing machine.</t>
  </si>
  <si>
    <t>Detail Costing of ASHA HBNC Kit</t>
  </si>
  <si>
    <t>Weighing Machine</t>
  </si>
  <si>
    <t xml:space="preserve">FMR </t>
  </si>
  <si>
    <t>3.1.1.1.1.2</t>
  </si>
  <si>
    <t>ASHA incentives for mobilizing pregnant women under PMSMA</t>
  </si>
  <si>
    <t>1091x4</t>
  </si>
  <si>
    <t>On going activity: Proposed to be given quarterly  for 1091 ASHAs  @ Rs 100/- per ASHA for mobilizing pregnant women under PMSMA.</t>
  </si>
  <si>
    <t>Ongoing.Expected live birth is 20634 calculated based on birth rate within the state.</t>
  </si>
  <si>
    <t xml:space="preserve"> Ongoing.About 4% of the expected total 20634 live births are expected to be low birth weight babies</t>
  </si>
  <si>
    <t>Incentive to ASHS for follow up of SNCU Discharged Babies</t>
  </si>
  <si>
    <t xml:space="preserve">Ongoing: </t>
  </si>
  <si>
    <t>1091x2</t>
  </si>
  <si>
    <t>On going activity: Proposed @ Re 1/- per ASHA for distribution of ORS to 133120 under 5 childrens.</t>
  </si>
  <si>
    <t>On going activity: Proposed @ 150/- per performance/motivating mother for using IUCD after delivery. Expected number  of PPIUCD insertion is 1039. 60% of PPIUCD is expected to be ASHA motivated and proposed for the incentive.</t>
  </si>
  <si>
    <t>On going activity: Proposed @ 150/- per performance/motivating mother for using IUCD after delivery. Expected number  of PAIUCD insertion is 85. 60% of PAIUCD is expected to be ASHA motivated and proposed for the incentive.</t>
  </si>
  <si>
    <t>3.1.1.2.6</t>
  </si>
  <si>
    <t>On going activity: Proposed @500/- per performance/motivating mother for spacing of 3 years betwwen 2 babies.</t>
  </si>
  <si>
    <t>On going activity: Proposed @ 1000/- per performance/motivating mother for permanent sterilization after having 2 children.</t>
  </si>
  <si>
    <t>(Rupees two lakhs seventy two thousand seven hundred fifty) only</t>
  </si>
  <si>
    <t>6.2.6.4</t>
  </si>
  <si>
    <t>Replanishment of 1091 HBNC kit</t>
  </si>
  <si>
    <t>HBNC kit</t>
  </si>
  <si>
    <t>3.1.1.1.13</t>
  </si>
  <si>
    <t>Other Incentives</t>
  </si>
  <si>
    <t>The State is proposing the incentive of ASHA for reporting death of women (in the age group of 15-490 years) in her village or coverage area. The ASHA can get an incentive of Rs 200/- for each death reported of women between 15 to 49 years in the community to the Block PHC- Medical Officers within 24 hours of occurance of death by phone. Based on the HMIS report and average death of women in the average past 3 years, the expected death of women between 15 to 49 years in the year 2020-21 is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</si>
</sst>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 #,##0.00_ ;_ * \-#,##0.00_ ;_ * &quot;-&quot;??_ ;_ @_ "/>
    <numFmt numFmtId="165" formatCode="&quot;$&quot;#,##0.00_);\(&quot;$&quot;#,##0.00\)"/>
    <numFmt numFmtId="166" formatCode="_(&quot;$&quot;* #,##0.00_);_(&quot;$&quot;* \(#,##0.00\);_(&quot;$&quot;* &quot;-&quot;??_);_(@_)"/>
    <numFmt numFmtId="167" formatCode="_ &quot;Rs.&quot;\ * #,##0.00_ ;_ &quot;Rs.&quot;\ * \-#,##0.00_ ;_ &quot;Rs.&quot;\ * &quot;-&quot;??_ ;_ @_ "/>
    <numFmt numFmtId="168" formatCode="_ * #,##0_ ;_ * \-#,##0_ ;_ * &quot;-&quot;??_ ;_ @_ "/>
    <numFmt numFmtId="169" formatCode="_(* #,##0_);_(* \(#,##0\);_(* &quot;-&quot;??_);_(@_)"/>
    <numFmt numFmtId="170" formatCode="&quot;Rs.&quot;#,##0_);\(&quot;Rs.&quot;#,##0\)"/>
    <numFmt numFmtId="171" formatCode="_ * #,##0.0_ ;_ * \-#,##0.0_ ;_ * &quot;-&quot;??_ ;_ @_ "/>
  </numFmts>
  <fonts count="5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6"/>
      <color theme="1"/>
      <name val="Calibri"/>
      <family val="2"/>
      <scheme val="minor"/>
    </font>
    <font>
      <b/>
      <sz val="11"/>
      <color rgb="FF000000"/>
      <name val="Calibri"/>
      <family val="2"/>
      <scheme val="minor"/>
    </font>
    <font>
      <sz val="11"/>
      <color rgb="FF000000"/>
      <name val="Calibri"/>
      <family val="2"/>
      <scheme val="minor"/>
    </font>
    <font>
      <b/>
      <sz val="12"/>
      <color theme="1"/>
      <name val="Times"/>
      <family val="1"/>
    </font>
    <font>
      <sz val="12"/>
      <color theme="1"/>
      <name val="Times"/>
      <family val="1"/>
    </font>
    <font>
      <sz val="12"/>
      <color rgb="FF000000"/>
      <name val="Times"/>
      <family val="1"/>
    </font>
    <font>
      <b/>
      <sz val="10"/>
      <color theme="1"/>
      <name val="Calibri"/>
      <family val="2"/>
      <scheme val="minor"/>
    </font>
    <font>
      <b/>
      <sz val="12"/>
      <color theme="1"/>
      <name val="Calibri"/>
      <family val="2"/>
      <scheme val="minor"/>
    </font>
    <font>
      <sz val="11"/>
      <color theme="1"/>
      <name val="Wingdings"/>
      <charset val="2"/>
    </font>
    <font>
      <b/>
      <sz val="11"/>
      <color theme="1"/>
      <name val="Times New Roman"/>
      <family val="1"/>
    </font>
    <font>
      <sz val="10"/>
      <color theme="1"/>
      <name val="Times New Roman"/>
      <family val="1"/>
    </font>
    <font>
      <b/>
      <sz val="10"/>
      <color theme="1"/>
      <name val="Times New Roman"/>
      <family val="1"/>
    </font>
    <font>
      <sz val="10"/>
      <name val="Arial"/>
      <family val="2"/>
    </font>
    <font>
      <sz val="11"/>
      <color indexed="8"/>
      <name val="Calibri"/>
      <family val="2"/>
    </font>
    <font>
      <u/>
      <sz val="10"/>
      <color indexed="12"/>
      <name val="Arial"/>
      <family val="2"/>
    </font>
    <font>
      <sz val="11"/>
      <color theme="1"/>
      <name val="Calibri"/>
      <family val="2"/>
    </font>
    <font>
      <sz val="10"/>
      <color indexed="8"/>
      <name val="Arial"/>
      <family val="2"/>
    </font>
    <font>
      <b/>
      <sz val="11"/>
      <color theme="1"/>
      <name val="Calibri"/>
      <family val="2"/>
    </font>
    <font>
      <sz val="12"/>
      <color theme="1"/>
      <name val="Calibri"/>
      <family val="2"/>
      <scheme val="minor"/>
    </font>
    <font>
      <b/>
      <sz val="9.9"/>
      <color rgb="FFFF0000"/>
      <name val="Calibri"/>
      <family val="2"/>
    </font>
    <font>
      <b/>
      <sz val="11"/>
      <color rgb="FFFF0000"/>
      <name val="Calibri"/>
      <family val="2"/>
      <scheme val="minor"/>
    </font>
    <font>
      <sz val="9.9"/>
      <color rgb="FFFF0000"/>
      <name val="Calibri"/>
      <family val="2"/>
    </font>
    <font>
      <sz val="11"/>
      <color theme="1"/>
      <name val="Cambria"/>
      <family val="1"/>
      <scheme val="major"/>
    </font>
    <font>
      <b/>
      <i/>
      <sz val="11"/>
      <color theme="1"/>
      <name val="Cambria"/>
      <family val="1"/>
      <scheme val="major"/>
    </font>
    <font>
      <b/>
      <sz val="11"/>
      <color theme="1"/>
      <name val="Cambria"/>
      <family val="1"/>
      <scheme val="major"/>
    </font>
    <font>
      <sz val="12"/>
      <color rgb="FF000000"/>
      <name val="Cambria"/>
      <family val="1"/>
      <scheme val="major"/>
    </font>
    <font>
      <b/>
      <sz val="12"/>
      <color rgb="FF000000"/>
      <name val="Cambria"/>
      <family val="1"/>
      <scheme val="major"/>
    </font>
    <font>
      <i/>
      <sz val="11"/>
      <color rgb="FF000000"/>
      <name val="Cambria"/>
      <family val="1"/>
      <scheme val="major"/>
    </font>
    <font>
      <sz val="11"/>
      <color rgb="FF000000"/>
      <name val="Cambria"/>
      <family val="1"/>
      <scheme val="major"/>
    </font>
    <font>
      <b/>
      <sz val="11"/>
      <color rgb="FF000000"/>
      <name val="Times"/>
    </font>
    <font>
      <b/>
      <sz val="11"/>
      <name val="Calibri"/>
      <family val="2"/>
      <scheme val="minor"/>
    </font>
    <font>
      <b/>
      <sz val="20"/>
      <color theme="1"/>
      <name val="Calibri"/>
      <family val="2"/>
      <scheme val="minor"/>
    </font>
    <font>
      <b/>
      <sz val="14"/>
      <color theme="1"/>
      <name val="Calibri"/>
      <family val="2"/>
      <scheme val="minor"/>
    </font>
    <font>
      <sz val="12"/>
      <color theme="1"/>
      <name val="Times New Roman"/>
      <family val="1"/>
    </font>
    <font>
      <sz val="12"/>
      <color rgb="FF000000"/>
      <name val="Times"/>
    </font>
    <font>
      <b/>
      <sz val="12"/>
      <color rgb="FF000000"/>
      <name val="Times"/>
    </font>
    <font>
      <b/>
      <i/>
      <sz val="12"/>
      <color theme="1"/>
      <name val="Calibri"/>
      <family val="2"/>
      <scheme val="minor"/>
    </font>
    <font>
      <b/>
      <sz val="12"/>
      <color rgb="FF000000"/>
      <name val="Calibri"/>
      <family val="2"/>
      <scheme val="minor"/>
    </font>
    <font>
      <sz val="11"/>
      <name val="Calibri"/>
      <family val="2"/>
      <scheme val="minor"/>
    </font>
  </fonts>
  <fills count="4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tint="-9.9978637043366805E-2"/>
        <bgColor indexed="64"/>
      </patternFill>
    </fill>
    <fill>
      <patternFill patternType="solid">
        <fgColor rgb="FF92D05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D9D9D9"/>
        <bgColor indexed="64"/>
      </patternFill>
    </fill>
    <fill>
      <patternFill patternType="solid">
        <fgColor theme="0"/>
        <bgColor indexed="64"/>
      </patternFill>
    </fill>
    <fill>
      <patternFill patternType="solid">
        <fgColor theme="1" tint="0.499984740745262"/>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2"/>
        <bgColor indexed="64"/>
      </patternFill>
    </fill>
    <fill>
      <patternFill patternType="solid">
        <fgColor theme="9"/>
        <bgColor indexed="64"/>
      </patternFill>
    </fill>
  </fills>
  <borders count="3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bottom style="thin">
        <color auto="1"/>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auto="1"/>
      </top>
      <bottom/>
      <diagonal/>
    </border>
    <border>
      <left style="thin">
        <color indexed="64"/>
      </left>
      <right/>
      <top/>
      <bottom style="thin">
        <color auto="1"/>
      </bottom>
      <diagonal/>
    </border>
  </borders>
  <cellStyleXfs count="164">
    <xf numFmtId="0" fontId="0" fillId="0" borderId="0"/>
    <xf numFmtId="164" fontId="1" fillId="0" borderId="0" applyFont="0" applyFill="0" applyBorder="0" applyAlignment="0" applyProtection="0"/>
    <xf numFmtId="0" fontId="1" fillId="9"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7" fillId="11" borderId="0" applyNumberFormat="0" applyBorder="0" applyAlignment="0" applyProtection="0"/>
    <xf numFmtId="0" fontId="17" fillId="15"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17" fillId="27" borderId="0" applyNumberFormat="0" applyBorder="0" applyAlignment="0" applyProtection="0"/>
    <xf numFmtId="0" fontId="17" fillId="31" borderId="0" applyNumberFormat="0" applyBorder="0" applyAlignment="0" applyProtection="0"/>
    <xf numFmtId="0" fontId="17" fillId="8" borderId="0" applyNumberFormat="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7" fillId="3" borderId="0" applyNumberFormat="0" applyBorder="0" applyAlignment="0" applyProtection="0"/>
    <xf numFmtId="0" fontId="11" fillId="6" borderId="4" applyNumberFormat="0" applyAlignment="0" applyProtection="0"/>
    <xf numFmtId="0" fontId="13" fillId="7" borderId="7" applyNumberFormat="0" applyAlignment="0" applyProtection="0"/>
    <xf numFmtId="0" fontId="30" fillId="0" borderId="0" applyFont="0" applyFill="0" applyBorder="0" applyAlignment="0" applyProtection="0"/>
    <xf numFmtId="43" fontId="30" fillId="0" borderId="0" applyFont="0" applyFill="0" applyBorder="0" applyAlignment="0" applyProtection="0"/>
    <xf numFmtId="0" fontId="30" fillId="0" borderId="0" applyFont="0" applyFill="0" applyBorder="0" applyAlignment="0" applyProtection="0"/>
    <xf numFmtId="43" fontId="30"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0" fontId="31" fillId="0" borderId="0" applyFont="0" applyFill="0" applyBorder="0" applyAlignment="0" applyProtection="0"/>
    <xf numFmtId="43" fontId="31" fillId="0" borderId="0" applyFont="0" applyFill="0" applyBorder="0" applyAlignment="0" applyProtection="0"/>
    <xf numFmtId="0" fontId="31" fillId="0" borderId="0" applyFont="0" applyFill="0" applyBorder="0" applyAlignment="0" applyProtection="0"/>
    <xf numFmtId="169" fontId="31" fillId="0" borderId="0" applyFont="0" applyFill="0" applyBorder="0" applyAlignment="0" applyProtection="0"/>
    <xf numFmtId="169" fontId="31" fillId="0" borderId="0" applyFont="0" applyFill="0" applyBorder="0" applyAlignment="0" applyProtection="0"/>
    <xf numFmtId="170" fontId="1" fillId="0" borderId="0" applyFont="0" applyFill="0" applyBorder="0" applyAlignment="0" applyProtection="0"/>
    <xf numFmtId="43" fontId="30" fillId="0" borderId="0" applyFont="0" applyFill="0" applyBorder="0" applyAlignment="0" applyProtection="0"/>
    <xf numFmtId="164" fontId="31" fillId="0" borderId="0" applyFont="0" applyFill="0" applyBorder="0" applyAlignment="0" applyProtection="0"/>
    <xf numFmtId="43" fontId="30"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43" fontId="30"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43" fontId="1"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0"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165" fontId="30"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31" fillId="0" borderId="0" applyFont="0" applyFill="0" applyBorder="0" applyAlignment="0" applyProtection="0"/>
    <xf numFmtId="0" fontId="31" fillId="0" borderId="0" applyFont="0" applyFill="0" applyBorder="0" applyAlignment="0" applyProtection="0"/>
    <xf numFmtId="0" fontId="30" fillId="0" borderId="0" applyFont="0" applyFill="0" applyBorder="0" applyAlignment="0" applyProtection="0"/>
    <xf numFmtId="43" fontId="30" fillId="0" borderId="0" applyFont="0" applyFill="0" applyBorder="0" applyAlignment="0" applyProtection="0"/>
    <xf numFmtId="0" fontId="30" fillId="0" borderId="0" applyFont="0" applyFill="0" applyBorder="0" applyAlignment="0" applyProtection="0"/>
    <xf numFmtId="43" fontId="30" fillId="0" borderId="0" applyFont="0" applyFill="0" applyBorder="0" applyAlignment="0" applyProtection="0"/>
    <xf numFmtId="43" fontId="31" fillId="0" borderId="0" applyFont="0" applyFill="0" applyBorder="0" applyAlignment="0" applyProtection="0"/>
    <xf numFmtId="43" fontId="30" fillId="0" borderId="0" applyFont="0" applyFill="0" applyBorder="0" applyAlignment="0" applyProtection="0"/>
    <xf numFmtId="0" fontId="30" fillId="0" borderId="0" applyFont="0" applyFill="0" applyBorder="0" applyAlignment="0" applyProtection="0"/>
    <xf numFmtId="43" fontId="31"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166" fontId="30" fillId="0" borderId="0" applyFont="0" applyFill="0" applyBorder="0" applyAlignment="0" applyProtection="0"/>
    <xf numFmtId="167" fontId="1" fillId="0" borderId="0" applyFont="0" applyFill="0" applyBorder="0" applyAlignment="0" applyProtection="0"/>
    <xf numFmtId="0" fontId="15" fillId="0" borderId="0" applyNumberFormat="0" applyFill="0" applyBorder="0" applyAlignment="0" applyProtection="0"/>
    <xf numFmtId="0" fontId="6" fillId="2" borderId="0" applyNumberFormat="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32" fillId="0" borderId="0" applyNumberFormat="0" applyFill="0" applyBorder="0" applyAlignment="0" applyProtection="0">
      <alignment vertical="top"/>
      <protection locked="0"/>
    </xf>
    <xf numFmtId="0" fontId="9" fillId="5" borderId="4" applyNumberFormat="0" applyAlignment="0" applyProtection="0"/>
    <xf numFmtId="0" fontId="12" fillId="0" borderId="6" applyNumberFormat="0" applyFill="0" applyAlignment="0" applyProtection="0"/>
    <xf numFmtId="0" fontId="8" fillId="4" borderId="0" applyNumberFormat="0" applyBorder="0" applyAlignment="0" applyProtection="0"/>
    <xf numFmtId="0" fontId="30" fillId="0" borderId="0"/>
    <xf numFmtId="0" fontId="30" fillId="0" borderId="0"/>
    <xf numFmtId="0" fontId="30" fillId="0" borderId="0"/>
    <xf numFmtId="0" fontId="30" fillId="0" borderId="0"/>
    <xf numFmtId="0" fontId="30" fillId="0" borderId="0">
      <alignment vertical="top"/>
    </xf>
    <xf numFmtId="0" fontId="30" fillId="0" borderId="0"/>
    <xf numFmtId="0" fontId="30" fillId="0" borderId="0"/>
    <xf numFmtId="0" fontId="30" fillId="0" borderId="0"/>
    <xf numFmtId="0" fontId="30" fillId="0" borderId="0"/>
    <xf numFmtId="0" fontId="30" fillId="0" borderId="0"/>
    <xf numFmtId="0" fontId="30" fillId="0" borderId="0">
      <alignment vertical="top"/>
    </xf>
    <xf numFmtId="0" fontId="30" fillId="0" borderId="0">
      <alignment vertical="top"/>
    </xf>
    <xf numFmtId="0" fontId="30" fillId="0" borderId="0">
      <alignment vertical="top"/>
    </xf>
    <xf numFmtId="0" fontId="1" fillId="0" borderId="0"/>
    <xf numFmtId="0" fontId="1" fillId="0" borderId="0"/>
    <xf numFmtId="0" fontId="30" fillId="0" borderId="0"/>
    <xf numFmtId="0" fontId="33" fillId="0" borderId="0"/>
    <xf numFmtId="0" fontId="30" fillId="0" borderId="0"/>
    <xf numFmtId="0" fontId="30" fillId="0" borderId="0">
      <alignment vertical="top"/>
    </xf>
    <xf numFmtId="0" fontId="1" fillId="0" borderId="0"/>
    <xf numFmtId="0" fontId="1" fillId="0" borderId="0"/>
    <xf numFmtId="0" fontId="30" fillId="0" borderId="0">
      <alignment vertical="top"/>
    </xf>
    <xf numFmtId="0" fontId="1" fillId="0" borderId="0"/>
    <xf numFmtId="0" fontId="30" fillId="0" borderId="0"/>
    <xf numFmtId="0" fontId="30" fillId="0" borderId="0"/>
    <xf numFmtId="0" fontId="30" fillId="0" borderId="0"/>
    <xf numFmtId="0" fontId="30" fillId="0" borderId="0">
      <alignment vertical="top"/>
    </xf>
    <xf numFmtId="0" fontId="1" fillId="0" borderId="0"/>
    <xf numFmtId="0" fontId="1" fillId="0" borderId="0"/>
    <xf numFmtId="0" fontId="1" fillId="0" borderId="0"/>
    <xf numFmtId="0" fontId="1" fillId="0" borderId="0"/>
    <xf numFmtId="0" fontId="1" fillId="0" borderId="0"/>
    <xf numFmtId="0" fontId="31" fillId="0" borderId="0"/>
    <xf numFmtId="0" fontId="30" fillId="0" borderId="0"/>
    <xf numFmtId="0" fontId="30" fillId="0" borderId="0"/>
    <xf numFmtId="0" fontId="30" fillId="0" borderId="0"/>
    <xf numFmtId="0" fontId="30" fillId="0" borderId="0"/>
    <xf numFmtId="0" fontId="30" fillId="0" borderId="0"/>
    <xf numFmtId="0" fontId="1" fillId="0" borderId="0"/>
    <xf numFmtId="0" fontId="30" fillId="0" borderId="0">
      <alignment vertical="top"/>
    </xf>
    <xf numFmtId="0" fontId="30" fillId="0" borderId="0"/>
    <xf numFmtId="0" fontId="30" fillId="0" borderId="0">
      <alignment vertical="top"/>
    </xf>
    <xf numFmtId="0" fontId="1" fillId="0" borderId="0"/>
    <xf numFmtId="0" fontId="30" fillId="0" borderId="0"/>
    <xf numFmtId="0" fontId="30" fillId="0" borderId="0">
      <alignment vertical="top"/>
    </xf>
    <xf numFmtId="0" fontId="30" fillId="0" borderId="0"/>
    <xf numFmtId="0" fontId="30" fillId="0" borderId="0">
      <alignment vertical="top"/>
    </xf>
    <xf numFmtId="0" fontId="30" fillId="0" borderId="0"/>
    <xf numFmtId="0" fontId="30" fillId="0" borderId="0"/>
    <xf numFmtId="0" fontId="30" fillId="0" borderId="0"/>
    <xf numFmtId="0" fontId="30" fillId="0" borderId="0"/>
    <xf numFmtId="0" fontId="10" fillId="6" borderId="5" applyNumberFormat="0" applyAlignment="0" applyProtection="0"/>
    <xf numFmtId="9" fontId="30" fillId="0" borderId="0" applyFont="0" applyFill="0" applyBorder="0" applyAlignment="0" applyProtection="0"/>
    <xf numFmtId="9" fontId="31" fillId="0" borderId="0" applyFont="0" applyFill="0" applyBorder="0" applyAlignment="0" applyProtection="0"/>
    <xf numFmtId="0" fontId="34" fillId="0" borderId="0">
      <alignment vertical="top"/>
    </xf>
    <xf numFmtId="0" fontId="2" fillId="0" borderId="0" applyNumberFormat="0" applyFill="0" applyBorder="0" applyAlignment="0" applyProtection="0"/>
    <xf numFmtId="0" fontId="16" fillId="0" borderId="8" applyNumberFormat="0" applyFill="0" applyAlignment="0" applyProtection="0"/>
    <xf numFmtId="0" fontId="14" fillId="0" borderId="0" applyNumberFormat="0" applyFill="0" applyBorder="0" applyAlignment="0" applyProtection="0"/>
    <xf numFmtId="43" fontId="1" fillId="0" borderId="0" applyFont="0" applyFill="0" applyBorder="0" applyAlignment="0" applyProtection="0"/>
    <xf numFmtId="0" fontId="30" fillId="0" borderId="0"/>
  </cellStyleXfs>
  <cellXfs count="355">
    <xf numFmtId="0" fontId="0" fillId="0" borderId="0" xfId="0"/>
    <xf numFmtId="0" fontId="19" fillId="33" borderId="9" xfId="0" applyFont="1" applyFill="1" applyBorder="1" applyAlignment="1">
      <alignment horizontal="center" vertical="center" wrapText="1"/>
    </xf>
    <xf numFmtId="0" fontId="20" fillId="0" borderId="9" xfId="0" applyFont="1" applyBorder="1" applyAlignment="1">
      <alignment horizontal="center" vertical="center" wrapText="1"/>
    </xf>
    <xf numFmtId="0" fontId="0" fillId="0" borderId="9" xfId="0" applyFont="1" applyBorder="1" applyAlignment="1">
      <alignment horizontal="center" vertical="center"/>
    </xf>
    <xf numFmtId="0" fontId="16" fillId="0" borderId="9" xfId="0" applyFont="1" applyBorder="1" applyAlignment="1">
      <alignment horizontal="center" vertical="center"/>
    </xf>
    <xf numFmtId="0" fontId="16" fillId="0" borderId="9" xfId="0" applyFont="1" applyBorder="1"/>
    <xf numFmtId="0" fontId="16" fillId="34" borderId="9" xfId="0" applyFont="1" applyFill="1" applyBorder="1" applyAlignment="1">
      <alignment horizontal="center" vertical="center"/>
    </xf>
    <xf numFmtId="0" fontId="19" fillId="34" borderId="9" xfId="0" applyFont="1" applyFill="1" applyBorder="1" applyAlignment="1">
      <alignment horizontal="center" vertical="center" wrapText="1"/>
    </xf>
    <xf numFmtId="0" fontId="20" fillId="0" borderId="9" xfId="0" applyFont="1" applyFill="1" applyBorder="1" applyAlignment="1">
      <alignment vertical="center" wrapText="1"/>
    </xf>
    <xf numFmtId="0" fontId="22" fillId="0" borderId="0" xfId="0" applyFont="1"/>
    <xf numFmtId="0" fontId="23" fillId="0" borderId="9" xfId="0" applyFont="1" applyBorder="1" applyAlignment="1">
      <alignment vertical="center" wrapText="1"/>
    </xf>
    <xf numFmtId="0" fontId="0" fillId="0" borderId="9" xfId="0" applyBorder="1"/>
    <xf numFmtId="0" fontId="0" fillId="0" borderId="0" xfId="0" applyAlignment="1">
      <alignment horizontal="left" vertical="top"/>
    </xf>
    <xf numFmtId="0" fontId="0" fillId="33" borderId="9" xfId="0" applyFont="1" applyFill="1" applyBorder="1" applyAlignment="1">
      <alignment horizontal="center" vertical="center" wrapText="1"/>
    </xf>
    <xf numFmtId="0" fontId="16" fillId="36" borderId="9" xfId="0" applyFont="1" applyFill="1" applyBorder="1" applyAlignment="1">
      <alignment horizontal="justify" vertical="center" wrapText="1"/>
    </xf>
    <xf numFmtId="0" fontId="0" fillId="36" borderId="9" xfId="0" applyFont="1" applyFill="1" applyBorder="1" applyAlignment="1">
      <alignment vertical="center" wrapText="1"/>
    </xf>
    <xf numFmtId="0" fontId="16" fillId="36" borderId="9" xfId="0" applyFont="1" applyFill="1" applyBorder="1" applyAlignment="1">
      <alignment horizontal="center" vertical="center" wrapText="1"/>
    </xf>
    <xf numFmtId="0" fontId="14" fillId="37" borderId="9" xfId="0" applyFont="1" applyFill="1" applyBorder="1" applyAlignment="1">
      <alignment horizontal="justify" vertical="center" wrapText="1"/>
    </xf>
    <xf numFmtId="0" fontId="0" fillId="37" borderId="9" xfId="0" applyFont="1" applyFill="1" applyBorder="1" applyAlignment="1">
      <alignment horizontal="justify" vertical="center" wrapText="1"/>
    </xf>
    <xf numFmtId="0" fontId="0" fillId="37" borderId="9" xfId="0" applyFont="1" applyFill="1" applyBorder="1" applyAlignment="1">
      <alignment vertical="center" wrapText="1"/>
    </xf>
    <xf numFmtId="0" fontId="0" fillId="37" borderId="9" xfId="0" applyFont="1" applyFill="1" applyBorder="1" applyAlignment="1">
      <alignment horizontal="center" vertical="center" wrapText="1"/>
    </xf>
    <xf numFmtId="0" fontId="0" fillId="36" borderId="9" xfId="0" applyFont="1" applyFill="1" applyBorder="1" applyAlignment="1">
      <alignment horizontal="justify" vertical="center" wrapText="1"/>
    </xf>
    <xf numFmtId="0" fontId="0" fillId="38" borderId="24" xfId="0" applyFont="1" applyFill="1" applyBorder="1" applyAlignment="1">
      <alignment vertical="center" wrapText="1"/>
    </xf>
    <xf numFmtId="0" fontId="0" fillId="38" borderId="28" xfId="0" applyFont="1" applyFill="1" applyBorder="1" applyAlignment="1">
      <alignment vertical="center" wrapText="1"/>
    </xf>
    <xf numFmtId="0" fontId="0" fillId="0" borderId="29" xfId="0" applyFont="1" applyBorder="1" applyAlignment="1">
      <alignment vertical="center" wrapText="1"/>
    </xf>
    <xf numFmtId="0" fontId="0" fillId="0" borderId="22" xfId="0" applyFont="1" applyBorder="1" applyAlignment="1">
      <alignment vertical="center" wrapText="1"/>
    </xf>
    <xf numFmtId="0" fontId="0" fillId="39" borderId="15" xfId="0" applyFont="1" applyFill="1" applyBorder="1" applyAlignment="1">
      <alignment vertical="center" wrapText="1"/>
    </xf>
    <xf numFmtId="0" fontId="0" fillId="39" borderId="32" xfId="0" applyFont="1" applyFill="1" applyBorder="1" applyAlignment="1">
      <alignment vertical="center" wrapText="1"/>
    </xf>
    <xf numFmtId="0" fontId="0" fillId="39" borderId="29" xfId="0" applyFont="1" applyFill="1" applyBorder="1" applyAlignment="1">
      <alignment vertical="center" wrapText="1"/>
    </xf>
    <xf numFmtId="0" fontId="19" fillId="33" borderId="13" xfId="0" applyFont="1" applyFill="1" applyBorder="1" applyAlignment="1">
      <alignment horizontal="center" vertical="center" wrapText="1"/>
    </xf>
    <xf numFmtId="0" fontId="19" fillId="33" borderId="17" xfId="0" applyFont="1" applyFill="1" applyBorder="1" applyAlignment="1">
      <alignment horizontal="center" vertical="center" wrapText="1"/>
    </xf>
    <xf numFmtId="0" fontId="19" fillId="33" borderId="15" xfId="0" applyFont="1" applyFill="1" applyBorder="1" applyAlignment="1">
      <alignment horizontal="center" vertical="center" wrapText="1"/>
    </xf>
    <xf numFmtId="0" fontId="16" fillId="33" borderId="9" xfId="0" applyFont="1" applyFill="1" applyBorder="1" applyAlignment="1">
      <alignment horizontal="center" vertical="center" wrapText="1"/>
    </xf>
    <xf numFmtId="0" fontId="25" fillId="33" borderId="9" xfId="0" applyFont="1" applyFill="1" applyBorder="1" applyAlignment="1">
      <alignment horizontal="center" vertical="center"/>
    </xf>
    <xf numFmtId="0" fontId="16" fillId="33" borderId="9" xfId="0" applyFont="1" applyFill="1" applyBorder="1" applyAlignment="1">
      <alignment horizontal="center" vertical="center"/>
    </xf>
    <xf numFmtId="0" fontId="0" fillId="0" borderId="0" xfId="0" applyFont="1" applyFill="1" applyAlignment="1">
      <alignment vertical="center" wrapText="1"/>
    </xf>
    <xf numFmtId="0" fontId="0" fillId="0" borderId="0" xfId="0" applyFont="1" applyAlignment="1">
      <alignment vertical="center"/>
    </xf>
    <xf numFmtId="0" fontId="16" fillId="32" borderId="11" xfId="0" applyFont="1" applyFill="1" applyBorder="1" applyAlignment="1">
      <alignment horizontal="center" vertical="center"/>
    </xf>
    <xf numFmtId="0" fontId="16" fillId="32" borderId="12" xfId="0" applyFont="1" applyFill="1" applyBorder="1" applyAlignment="1">
      <alignment horizontal="center" vertical="center"/>
    </xf>
    <xf numFmtId="0" fontId="16" fillId="0" borderId="12" xfId="0" applyFont="1" applyBorder="1" applyAlignment="1">
      <alignment vertical="center"/>
    </xf>
    <xf numFmtId="0" fontId="16" fillId="0" borderId="11" xfId="0" applyFont="1" applyBorder="1" applyAlignment="1">
      <alignment vertical="center"/>
    </xf>
    <xf numFmtId="0" fontId="0" fillId="0" borderId="9" xfId="0" applyFont="1" applyBorder="1" applyAlignment="1">
      <alignment vertical="center"/>
    </xf>
    <xf numFmtId="0" fontId="16" fillId="0" borderId="9" xfId="0" applyFont="1" applyFill="1" applyBorder="1" applyAlignment="1">
      <alignment vertical="center"/>
    </xf>
    <xf numFmtId="0" fontId="16" fillId="0" borderId="9" xfId="0" applyFont="1" applyBorder="1" applyAlignment="1">
      <alignment vertical="center"/>
    </xf>
    <xf numFmtId="0" fontId="16" fillId="0" borderId="0" xfId="0" applyFont="1" applyAlignment="1">
      <alignment vertical="center"/>
    </xf>
    <xf numFmtId="0" fontId="16" fillId="34" borderId="9" xfId="0" applyFont="1" applyFill="1" applyBorder="1" applyAlignment="1">
      <alignment vertical="center"/>
    </xf>
    <xf numFmtId="0" fontId="0" fillId="0" borderId="0" xfId="0" applyFont="1" applyAlignment="1">
      <alignment horizontal="center" vertical="center"/>
    </xf>
    <xf numFmtId="0" fontId="19" fillId="34" borderId="13" xfId="0" applyFont="1" applyFill="1" applyBorder="1" applyAlignment="1">
      <alignment horizontal="center" vertical="center" wrapText="1"/>
    </xf>
    <xf numFmtId="0" fontId="38" fillId="34" borderId="13" xfId="0" applyFont="1" applyFill="1" applyBorder="1" applyAlignment="1">
      <alignment horizontal="center" vertical="center" wrapText="1"/>
    </xf>
    <xf numFmtId="0" fontId="19" fillId="34" borderId="15" xfId="0" applyFont="1" applyFill="1" applyBorder="1" applyAlignment="1">
      <alignment horizontal="center" vertical="center" wrapText="1"/>
    </xf>
    <xf numFmtId="0" fontId="19" fillId="34" borderId="16" xfId="0" applyFont="1" applyFill="1" applyBorder="1" applyAlignment="1">
      <alignment horizontal="center" vertical="center" wrapText="1"/>
    </xf>
    <xf numFmtId="0" fontId="0" fillId="0" borderId="0" xfId="0" applyFont="1" applyAlignment="1">
      <alignment vertical="center" wrapText="1"/>
    </xf>
    <xf numFmtId="0" fontId="16" fillId="0" borderId="0" xfId="0" applyFont="1" applyAlignment="1">
      <alignment vertical="center" wrapText="1"/>
    </xf>
    <xf numFmtId="0" fontId="14" fillId="37" borderId="9" xfId="0" applyFont="1" applyFill="1" applyBorder="1" applyAlignment="1">
      <alignment vertical="center" wrapText="1"/>
    </xf>
    <xf numFmtId="0" fontId="24" fillId="35" borderId="0" xfId="0" applyFont="1" applyFill="1" applyAlignment="1">
      <alignment vertical="center" wrapText="1"/>
    </xf>
    <xf numFmtId="0" fontId="28" fillId="0" borderId="22" xfId="0" applyFont="1" applyBorder="1" applyAlignment="1">
      <alignment vertical="center" wrapText="1"/>
    </xf>
    <xf numFmtId="0" fontId="36" fillId="0" borderId="0" xfId="0" applyFont="1" applyAlignment="1">
      <alignment vertical="center" wrapText="1"/>
    </xf>
    <xf numFmtId="168" fontId="36" fillId="0" borderId="0" xfId="1" applyNumberFormat="1" applyFont="1" applyAlignment="1">
      <alignment vertical="center" wrapText="1"/>
    </xf>
    <xf numFmtId="0" fontId="19" fillId="34" borderId="33" xfId="0" applyFont="1" applyFill="1" applyBorder="1" applyAlignment="1">
      <alignment horizontal="center" vertical="center" wrapText="1"/>
    </xf>
    <xf numFmtId="0" fontId="19" fillId="34" borderId="34" xfId="0" applyFont="1" applyFill="1" applyBorder="1" applyAlignment="1">
      <alignment horizontal="center" vertical="center" wrapText="1"/>
    </xf>
    <xf numFmtId="168" fontId="19" fillId="34" borderId="10" xfId="1" applyNumberFormat="1" applyFont="1" applyFill="1" applyBorder="1" applyAlignment="1">
      <alignment horizontal="center" vertical="center" wrapText="1"/>
    </xf>
    <xf numFmtId="164" fontId="19" fillId="34" borderId="9" xfId="0" applyNumberFormat="1" applyFont="1" applyFill="1" applyBorder="1" applyAlignment="1">
      <alignment horizontal="center" vertical="center" wrapText="1"/>
    </xf>
    <xf numFmtId="0" fontId="28" fillId="0" borderId="0" xfId="0" applyFont="1" applyBorder="1" applyAlignment="1">
      <alignment vertical="center" wrapText="1"/>
    </xf>
    <xf numFmtId="0" fontId="26" fillId="0" borderId="0" xfId="0" applyFont="1" applyBorder="1" applyAlignment="1">
      <alignment horizontal="left" vertical="center" wrapText="1"/>
    </xf>
    <xf numFmtId="0" fontId="0" fillId="34" borderId="9" xfId="0" applyFont="1" applyFill="1" applyBorder="1" applyAlignment="1">
      <alignment horizontal="justify" vertical="center" wrapText="1"/>
    </xf>
    <xf numFmtId="0" fontId="27" fillId="34" borderId="23" xfId="0" applyFont="1" applyFill="1" applyBorder="1" applyAlignment="1">
      <alignment horizontal="left" vertical="center" wrapText="1"/>
    </xf>
    <xf numFmtId="0" fontId="26" fillId="34" borderId="23" xfId="0" applyFont="1" applyFill="1" applyBorder="1" applyAlignment="1">
      <alignment horizontal="left" vertical="center" wrapText="1"/>
    </xf>
    <xf numFmtId="0" fontId="26" fillId="34" borderId="22" xfId="0" applyFont="1" applyFill="1" applyBorder="1" applyAlignment="1">
      <alignment horizontal="left" vertical="center" wrapText="1"/>
    </xf>
    <xf numFmtId="0" fontId="27" fillId="34" borderId="22" xfId="0" applyFont="1" applyFill="1" applyBorder="1" applyAlignment="1">
      <alignment horizontal="left" vertical="center" wrapText="1"/>
    </xf>
    <xf numFmtId="0" fontId="0" fillId="34" borderId="0" xfId="0" applyFont="1" applyFill="1" applyAlignment="1">
      <alignment vertical="center" wrapText="1"/>
    </xf>
    <xf numFmtId="0" fontId="38" fillId="33" borderId="9" xfId="0" applyFont="1" applyFill="1" applyBorder="1" applyAlignment="1">
      <alignment horizontal="center" vertical="center"/>
    </xf>
    <xf numFmtId="0" fontId="0" fillId="0" borderId="9" xfId="0" applyFont="1" applyBorder="1" applyAlignment="1">
      <alignment vertical="center" wrapText="1"/>
    </xf>
    <xf numFmtId="0" fontId="0" fillId="40" borderId="9" xfId="0" applyFont="1" applyFill="1" applyBorder="1" applyAlignment="1">
      <alignment horizontal="center" vertical="center"/>
    </xf>
    <xf numFmtId="0" fontId="0" fillId="0" borderId="9" xfId="0" applyFont="1" applyFill="1" applyBorder="1" applyAlignment="1">
      <alignment vertical="center" wrapText="1"/>
    </xf>
    <xf numFmtId="0" fontId="0" fillId="0" borderId="0" xfId="0" applyFont="1" applyFill="1" applyAlignment="1">
      <alignment vertical="center"/>
    </xf>
    <xf numFmtId="0" fontId="0" fillId="0" borderId="9" xfId="0" applyFont="1" applyFill="1" applyBorder="1" applyAlignment="1">
      <alignment vertical="center"/>
    </xf>
    <xf numFmtId="0" fontId="0" fillId="0" borderId="0" xfId="0" applyFont="1" applyBorder="1" applyAlignment="1">
      <alignment vertical="center"/>
    </xf>
    <xf numFmtId="0" fontId="0" fillId="0" borderId="13" xfId="0" applyFont="1" applyFill="1" applyBorder="1" applyAlignment="1">
      <alignment vertical="center"/>
    </xf>
    <xf numFmtId="0" fontId="25" fillId="0" borderId="9" xfId="0" applyFont="1" applyBorder="1" applyAlignment="1">
      <alignment vertical="center"/>
    </xf>
    <xf numFmtId="0" fontId="36" fillId="0" borderId="9" xfId="0" applyFont="1" applyBorder="1" applyAlignment="1">
      <alignment vertical="center" wrapText="1"/>
    </xf>
    <xf numFmtId="0" fontId="29" fillId="34" borderId="28" xfId="0" applyFont="1" applyFill="1" applyBorder="1" applyAlignment="1">
      <alignment vertical="center" wrapText="1"/>
    </xf>
    <xf numFmtId="0" fontId="0" fillId="34" borderId="0" xfId="0" applyFont="1" applyFill="1" applyAlignment="1">
      <alignment vertical="center"/>
    </xf>
    <xf numFmtId="0" fontId="19" fillId="33" borderId="9" xfId="0" applyFont="1" applyFill="1" applyBorder="1" applyAlignment="1">
      <alignment horizontal="center" vertical="center" wrapText="1"/>
    </xf>
    <xf numFmtId="0" fontId="0" fillId="34" borderId="9" xfId="0" applyFont="1" applyFill="1" applyBorder="1" applyAlignment="1">
      <alignment vertical="center"/>
    </xf>
    <xf numFmtId="0" fontId="19" fillId="34" borderId="9" xfId="0" applyFont="1" applyFill="1" applyBorder="1" applyAlignment="1">
      <alignment horizontal="center" vertical="center" wrapText="1"/>
    </xf>
    <xf numFmtId="0" fontId="19" fillId="34" borderId="9" xfId="0" applyFont="1" applyFill="1" applyBorder="1" applyAlignment="1">
      <alignment horizontal="center" vertical="center" wrapText="1"/>
    </xf>
    <xf numFmtId="0" fontId="0" fillId="0" borderId="9" xfId="0" applyBorder="1" applyAlignment="1">
      <alignment vertical="center" wrapText="1"/>
    </xf>
    <xf numFmtId="0" fontId="21" fillId="0" borderId="0" xfId="0" applyFont="1" applyAlignment="1">
      <alignment horizontal="right"/>
    </xf>
    <xf numFmtId="0" fontId="25" fillId="0" borderId="9" xfId="0" applyFont="1" applyBorder="1" applyAlignment="1">
      <alignment horizontal="center" vertical="center"/>
    </xf>
    <xf numFmtId="0" fontId="25" fillId="0" borderId="9" xfId="0" applyFont="1" applyBorder="1" applyAlignment="1">
      <alignment horizontal="center" vertical="center" wrapText="1"/>
    </xf>
    <xf numFmtId="0" fontId="36" fillId="0" borderId="9" xfId="0" applyFont="1" applyBorder="1" applyAlignment="1">
      <alignment horizontal="left" vertical="center"/>
    </xf>
    <xf numFmtId="0" fontId="36" fillId="0" borderId="9" xfId="0" applyFont="1" applyBorder="1" applyAlignment="1">
      <alignment horizontal="center" vertical="center"/>
    </xf>
    <xf numFmtId="0" fontId="0" fillId="0" borderId="0" xfId="0" applyAlignment="1">
      <alignment wrapText="1"/>
    </xf>
    <xf numFmtId="0" fontId="16" fillId="0" borderId="0" xfId="0" applyFont="1"/>
    <xf numFmtId="0" fontId="40" fillId="0" borderId="0" xfId="0" applyFont="1"/>
    <xf numFmtId="0" fontId="41" fillId="41" borderId="0" xfId="0" applyFont="1" applyFill="1"/>
    <xf numFmtId="0" fontId="40" fillId="41" borderId="0" xfId="0" applyFont="1" applyFill="1"/>
    <xf numFmtId="0" fontId="41" fillId="0" borderId="0" xfId="0" applyFont="1"/>
    <xf numFmtId="0" fontId="42" fillId="41" borderId="0" xfId="0" applyFont="1" applyFill="1"/>
    <xf numFmtId="0" fontId="43" fillId="0" borderId="9" xfId="0" applyFont="1" applyBorder="1" applyAlignment="1">
      <alignment vertical="center" wrapText="1"/>
    </xf>
    <xf numFmtId="0" fontId="42" fillId="0" borderId="0" xfId="0" applyFont="1" applyAlignment="1">
      <alignment wrapText="1"/>
    </xf>
    <xf numFmtId="0" fontId="42" fillId="0" borderId="0" xfId="0" applyFont="1"/>
    <xf numFmtId="0" fontId="44" fillId="0" borderId="9" xfId="0" applyFont="1" applyBorder="1" applyAlignment="1">
      <alignment vertical="center" wrapText="1"/>
    </xf>
    <xf numFmtId="0" fontId="45" fillId="0" borderId="9" xfId="0" applyFont="1" applyBorder="1" applyAlignment="1">
      <alignment vertical="center" wrapText="1"/>
    </xf>
    <xf numFmtId="0" fontId="46" fillId="0" borderId="9" xfId="0" applyFont="1" applyBorder="1" applyAlignment="1">
      <alignment vertical="center" wrapText="1"/>
    </xf>
    <xf numFmtId="0" fontId="47" fillId="0" borderId="9" xfId="0" applyFont="1" applyBorder="1" applyAlignment="1">
      <alignment vertical="center" wrapText="1"/>
    </xf>
    <xf numFmtId="0" fontId="47" fillId="0" borderId="12" xfId="0" applyFont="1" applyBorder="1" applyAlignment="1">
      <alignment vertical="center" wrapText="1"/>
    </xf>
    <xf numFmtId="0" fontId="48" fillId="42" borderId="12" xfId="163" applyFont="1" applyFill="1" applyBorder="1" applyAlignment="1" applyProtection="1">
      <alignment horizontal="center" vertical="center" wrapText="1"/>
    </xf>
    <xf numFmtId="0" fontId="0" fillId="0" borderId="9" xfId="0" applyBorder="1" applyAlignment="1">
      <alignment vertical="center"/>
    </xf>
    <xf numFmtId="0" fontId="16" fillId="0" borderId="33" xfId="0" applyFont="1" applyBorder="1" applyAlignment="1">
      <alignment horizontal="center"/>
    </xf>
    <xf numFmtId="0" fontId="25" fillId="0" borderId="0" xfId="0" applyFont="1" applyAlignment="1">
      <alignment vertical="center"/>
    </xf>
    <xf numFmtId="0" fontId="16" fillId="0" borderId="21" xfId="0" applyFont="1" applyBorder="1" applyAlignment="1">
      <alignment horizontal="center" vertical="center"/>
    </xf>
    <xf numFmtId="0" fontId="0" fillId="0" borderId="9" xfId="0" applyBorder="1" applyAlignment="1">
      <alignment horizontal="center" vertical="center"/>
    </xf>
    <xf numFmtId="0" fontId="16" fillId="0" borderId="12" xfId="0" applyFont="1" applyBorder="1" applyAlignment="1"/>
    <xf numFmtId="0" fontId="16" fillId="0" borderId="33" xfId="0" applyFont="1" applyBorder="1" applyAlignment="1"/>
    <xf numFmtId="0" fontId="51" fillId="0" borderId="9" xfId="0" applyFont="1" applyBorder="1" applyAlignment="1">
      <alignment horizontal="left" vertical="center" wrapText="1"/>
    </xf>
    <xf numFmtId="0" fontId="51" fillId="0" borderId="9" xfId="0" applyFont="1" applyBorder="1" applyAlignment="1">
      <alignment vertical="center" wrapText="1"/>
    </xf>
    <xf numFmtId="0" fontId="51" fillId="0" borderId="9" xfId="0" applyFont="1" applyBorder="1" applyAlignment="1">
      <alignment vertical="center"/>
    </xf>
    <xf numFmtId="0" fontId="0" fillId="0" borderId="9" xfId="0" applyBorder="1" applyAlignment="1">
      <alignment horizontal="left" vertical="center"/>
    </xf>
    <xf numFmtId="0" fontId="51" fillId="0" borderId="9" xfId="0" applyFont="1" applyBorder="1" applyAlignment="1">
      <alignment horizontal="left" vertical="center"/>
    </xf>
    <xf numFmtId="0" fontId="51" fillId="0" borderId="9" xfId="0" applyFont="1" applyBorder="1" applyAlignment="1">
      <alignment wrapText="1"/>
    </xf>
    <xf numFmtId="0" fontId="0" fillId="0" borderId="0" xfId="0" applyAlignment="1">
      <alignment vertical="center"/>
    </xf>
    <xf numFmtId="0" fontId="48" fillId="42" borderId="12" xfId="163" applyFont="1" applyFill="1" applyBorder="1" applyAlignment="1" applyProtection="1">
      <alignment horizontal="left" vertical="center" wrapText="1"/>
    </xf>
    <xf numFmtId="0" fontId="48" fillId="0" borderId="0" xfId="163" applyFont="1" applyFill="1" applyBorder="1" applyAlignment="1" applyProtection="1">
      <alignment horizontal="left" vertical="center" wrapText="1"/>
    </xf>
    <xf numFmtId="0" fontId="16" fillId="0" borderId="9" xfId="0" applyFont="1" applyBorder="1" applyAlignment="1">
      <alignment horizontal="center" vertical="center" wrapText="1"/>
    </xf>
    <xf numFmtId="0" fontId="0" fillId="0" borderId="0" xfId="0" applyAlignment="1">
      <alignment horizontal="center" vertical="center"/>
    </xf>
    <xf numFmtId="0" fontId="48" fillId="43" borderId="9" xfId="163" applyFont="1" applyFill="1" applyBorder="1" applyAlignment="1" applyProtection="1">
      <alignment horizontal="left" vertical="center" wrapText="1"/>
    </xf>
    <xf numFmtId="0" fontId="52" fillId="39" borderId="9" xfId="0" applyFont="1" applyFill="1" applyBorder="1" applyAlignment="1">
      <alignment vertical="center" wrapText="1"/>
    </xf>
    <xf numFmtId="0" fontId="52" fillId="39" borderId="9" xfId="0" applyFont="1" applyFill="1" applyBorder="1" applyAlignment="1">
      <alignment horizontal="center" vertical="center" wrapText="1"/>
    </xf>
    <xf numFmtId="0" fontId="23" fillId="0" borderId="9" xfId="0" applyFont="1" applyBorder="1" applyAlignment="1">
      <alignment horizontal="center" vertical="center" wrapText="1"/>
    </xf>
    <xf numFmtId="0" fontId="52" fillId="0" borderId="9" xfId="0" applyFont="1" applyBorder="1" applyAlignment="1">
      <alignment vertical="center" wrapText="1"/>
    </xf>
    <xf numFmtId="0" fontId="52" fillId="0" borderId="9" xfId="0" applyFont="1" applyBorder="1" applyAlignment="1">
      <alignment horizontal="center" vertical="center" wrapText="1"/>
    </xf>
    <xf numFmtId="49" fontId="48" fillId="43" borderId="9" xfId="163" applyNumberFormat="1" applyFont="1" applyFill="1" applyBorder="1" applyAlignment="1" applyProtection="1">
      <alignment horizontal="left" vertical="top" wrapText="1"/>
    </xf>
    <xf numFmtId="49" fontId="48" fillId="0" borderId="0" xfId="163" applyNumberFormat="1" applyFont="1" applyFill="1" applyBorder="1" applyAlignment="1" applyProtection="1">
      <alignment horizontal="left" vertical="top" wrapText="1"/>
    </xf>
    <xf numFmtId="49" fontId="0" fillId="0" borderId="0" xfId="0" applyNumberFormat="1"/>
    <xf numFmtId="0" fontId="16" fillId="0" borderId="9" xfId="0" applyNumberFormat="1" applyFont="1" applyBorder="1" applyAlignment="1">
      <alignment horizontal="center" vertical="center"/>
    </xf>
    <xf numFmtId="0" fontId="52" fillId="39" borderId="9" xfId="0" applyNumberFormat="1" applyFont="1" applyFill="1" applyBorder="1" applyAlignment="1">
      <alignment vertical="center" wrapText="1"/>
    </xf>
    <xf numFmtId="0" fontId="52" fillId="39" borderId="9" xfId="0" applyNumberFormat="1" applyFont="1" applyFill="1" applyBorder="1" applyAlignment="1">
      <alignment horizontal="center" vertical="center" wrapText="1"/>
    </xf>
    <xf numFmtId="0" fontId="23" fillId="0" borderId="9" xfId="0" applyNumberFormat="1" applyFont="1" applyBorder="1" applyAlignment="1">
      <alignment horizontal="center" vertical="center" wrapText="1"/>
    </xf>
    <xf numFmtId="0" fontId="0" fillId="0" borderId="9" xfId="0" applyNumberFormat="1" applyBorder="1" applyAlignment="1">
      <alignment horizontal="center" vertical="center"/>
    </xf>
    <xf numFmtId="0" fontId="0" fillId="0" borderId="9" xfId="0" applyNumberFormat="1" applyBorder="1" applyAlignment="1">
      <alignment vertical="center" wrapText="1"/>
    </xf>
    <xf numFmtId="0" fontId="52" fillId="0" borderId="9" xfId="0" applyNumberFormat="1" applyFont="1" applyBorder="1" applyAlignment="1">
      <alignment vertical="center" wrapText="1"/>
    </xf>
    <xf numFmtId="0" fontId="52" fillId="0" borderId="9" xfId="0" applyNumberFormat="1" applyFont="1" applyBorder="1" applyAlignment="1">
      <alignment horizontal="center" vertical="center" wrapText="1"/>
    </xf>
    <xf numFmtId="0" fontId="0" fillId="0" borderId="9" xfId="0" applyNumberFormat="1" applyBorder="1" applyAlignment="1">
      <alignment wrapText="1"/>
    </xf>
    <xf numFmtId="0" fontId="23" fillId="0" borderId="9" xfId="0" applyNumberFormat="1" applyFont="1" applyBorder="1" applyAlignment="1">
      <alignment vertical="center" wrapText="1"/>
    </xf>
    <xf numFmtId="0" fontId="0" fillId="0" borderId="9" xfId="0" applyNumberFormat="1" applyBorder="1"/>
    <xf numFmtId="0" fontId="0" fillId="0" borderId="9" xfId="0" applyBorder="1" applyAlignment="1">
      <alignment horizontal="left" vertical="center" wrapText="1"/>
    </xf>
    <xf numFmtId="0" fontId="0" fillId="0" borderId="9" xfId="0" applyFont="1" applyFill="1" applyBorder="1" applyAlignment="1" applyProtection="1">
      <alignment horizontal="center" vertical="center" wrapText="1"/>
      <protection locked="0"/>
    </xf>
    <xf numFmtId="1" fontId="0" fillId="0" borderId="9" xfId="0" applyNumberFormat="1" applyFill="1" applyBorder="1" applyAlignment="1" applyProtection="1">
      <alignment horizontal="center" vertical="center" wrapText="1"/>
      <protection locked="0"/>
    </xf>
    <xf numFmtId="0" fontId="16" fillId="39" borderId="9" xfId="0" applyFont="1" applyFill="1" applyBorder="1" applyAlignment="1">
      <alignment horizontal="center" vertical="center" wrapText="1"/>
    </xf>
    <xf numFmtId="164" fontId="0" fillId="0" borderId="9" xfId="1" applyFont="1" applyFill="1" applyBorder="1" applyAlignment="1" applyProtection="1">
      <alignment horizontal="left" vertical="center" wrapText="1"/>
      <protection locked="0"/>
    </xf>
    <xf numFmtId="0" fontId="0" fillId="46" borderId="9" xfId="0" applyFont="1" applyFill="1" applyBorder="1" applyAlignment="1" applyProtection="1">
      <alignment horizontal="center" vertical="center" wrapText="1"/>
      <protection locked="0"/>
    </xf>
    <xf numFmtId="164" fontId="38" fillId="33" borderId="9" xfId="1" applyFont="1" applyFill="1" applyBorder="1" applyAlignment="1">
      <alignment horizontal="center" vertical="center" wrapText="1"/>
    </xf>
    <xf numFmtId="0" fontId="0" fillId="39" borderId="9" xfId="0" applyFont="1" applyFill="1" applyBorder="1" applyAlignment="1">
      <alignment horizontal="left" vertical="center" wrapText="1"/>
    </xf>
    <xf numFmtId="164" fontId="16" fillId="39" borderId="9" xfId="1" applyFont="1" applyFill="1" applyBorder="1" applyAlignment="1">
      <alignment horizontal="center" vertical="center" wrapText="1"/>
    </xf>
    <xf numFmtId="0" fontId="0" fillId="39" borderId="9" xfId="0" applyFill="1" applyBorder="1" applyAlignment="1">
      <alignment horizontal="left" vertical="center" wrapText="1"/>
    </xf>
    <xf numFmtId="0" fontId="48" fillId="39" borderId="9" xfId="163" applyFont="1" applyFill="1" applyBorder="1" applyAlignment="1" applyProtection="1">
      <alignment horizontal="left" vertical="center" wrapText="1"/>
    </xf>
    <xf numFmtId="0" fontId="0" fillId="46" borderId="9" xfId="0" applyFont="1" applyFill="1" applyBorder="1" applyAlignment="1">
      <alignment horizontal="left" vertical="center" wrapText="1"/>
    </xf>
    <xf numFmtId="0" fontId="0" fillId="39" borderId="9" xfId="0" applyFont="1" applyFill="1" applyBorder="1" applyAlignment="1" applyProtection="1">
      <alignment horizontal="center" vertical="center" wrapText="1"/>
      <protection locked="0"/>
    </xf>
    <xf numFmtId="0" fontId="0" fillId="39" borderId="9" xfId="0" applyFill="1" applyBorder="1" applyAlignment="1">
      <alignment vertical="center" wrapText="1"/>
    </xf>
    <xf numFmtId="1" fontId="0" fillId="39" borderId="9" xfId="0" applyNumberFormat="1" applyFill="1" applyBorder="1" applyAlignment="1" applyProtection="1">
      <alignment horizontal="center" vertical="center" wrapText="1"/>
      <protection locked="0"/>
    </xf>
    <xf numFmtId="0" fontId="0" fillId="46" borderId="9" xfId="0" applyFill="1" applyBorder="1" applyAlignment="1">
      <alignment horizontal="left" vertical="center" wrapText="1"/>
    </xf>
    <xf numFmtId="0" fontId="0" fillId="39" borderId="9" xfId="0" applyFill="1" applyBorder="1" applyAlignment="1" applyProtection="1">
      <alignment horizontal="center" vertical="center" wrapText="1"/>
      <protection locked="0"/>
    </xf>
    <xf numFmtId="1" fontId="0" fillId="39" borderId="9" xfId="0" applyNumberFormat="1" applyFont="1" applyFill="1" applyBorder="1" applyAlignment="1" applyProtection="1">
      <alignment horizontal="center" vertical="center" wrapText="1"/>
      <protection locked="0"/>
    </xf>
    <xf numFmtId="0" fontId="0" fillId="46" borderId="9" xfId="0" applyFont="1" applyFill="1" applyBorder="1" applyAlignment="1">
      <alignment vertical="center" wrapText="1"/>
    </xf>
    <xf numFmtId="0" fontId="0" fillId="46" borderId="9" xfId="163" applyFont="1" applyFill="1" applyBorder="1" applyAlignment="1" applyProtection="1">
      <alignment horizontal="left" vertical="center" wrapText="1"/>
      <protection locked="0"/>
    </xf>
    <xf numFmtId="164" fontId="16" fillId="39" borderId="9" xfId="1" applyNumberFormat="1" applyFont="1" applyFill="1" applyBorder="1" applyAlignment="1">
      <alignment horizontal="center" vertical="center" wrapText="1"/>
    </xf>
    <xf numFmtId="171" fontId="16" fillId="39" borderId="9" xfId="1" applyNumberFormat="1" applyFont="1" applyFill="1" applyBorder="1" applyAlignment="1">
      <alignment horizontal="center" vertical="center" wrapText="1"/>
    </xf>
    <xf numFmtId="0" fontId="48" fillId="0" borderId="9" xfId="163" applyFont="1" applyFill="1" applyBorder="1" applyAlignment="1" applyProtection="1">
      <alignment horizontal="left" vertical="center" wrapText="1"/>
    </xf>
    <xf numFmtId="0" fontId="0" fillId="0" borderId="10" xfId="0" applyBorder="1" applyAlignment="1">
      <alignment horizontal="center" vertical="center" wrapText="1"/>
    </xf>
    <xf numFmtId="0" fontId="0" fillId="0" borderId="9" xfId="0" applyBorder="1" applyAlignment="1">
      <alignment vertical="top" wrapText="1"/>
    </xf>
    <xf numFmtId="0" fontId="16" fillId="39" borderId="36" xfId="163" applyFont="1" applyFill="1" applyBorder="1" applyAlignment="1" applyProtection="1">
      <alignment vertical="center" wrapText="1"/>
    </xf>
    <xf numFmtId="0" fontId="16" fillId="39" borderId="0" xfId="163" applyFont="1" applyFill="1" applyBorder="1" applyAlignment="1" applyProtection="1">
      <alignment vertical="center" wrapText="1"/>
    </xf>
    <xf numFmtId="0" fontId="0" fillId="0" borderId="9" xfId="0" applyBorder="1" applyAlignment="1">
      <alignment horizontal="right" vertical="center"/>
    </xf>
    <xf numFmtId="0" fontId="16" fillId="0" borderId="9" xfId="0" applyFont="1" applyBorder="1" applyAlignment="1">
      <alignment horizontal="right" vertical="center"/>
    </xf>
    <xf numFmtId="0" fontId="55" fillId="0" borderId="9" xfId="0" applyFont="1" applyBorder="1" applyAlignment="1">
      <alignment horizontal="center" vertical="center"/>
    </xf>
    <xf numFmtId="0" fontId="55" fillId="0" borderId="9" xfId="0" applyFont="1" applyBorder="1" applyAlignment="1">
      <alignment horizontal="center" vertical="center" wrapText="1"/>
    </xf>
    <xf numFmtId="0" fontId="20" fillId="0" borderId="9" xfId="0" applyFont="1" applyBorder="1" applyAlignment="1">
      <alignment vertical="center"/>
    </xf>
    <xf numFmtId="0" fontId="20" fillId="0" borderId="9" xfId="0" applyFont="1" applyBorder="1" applyAlignment="1">
      <alignment horizontal="left" vertical="center"/>
    </xf>
    <xf numFmtId="0" fontId="20" fillId="0" borderId="9" xfId="0" applyFont="1" applyBorder="1" applyAlignment="1">
      <alignment horizontal="center" vertical="center"/>
    </xf>
    <xf numFmtId="0" fontId="20" fillId="0" borderId="9" xfId="0" applyFont="1" applyBorder="1" applyAlignment="1">
      <alignment horizontal="right" vertical="center" wrapText="1"/>
    </xf>
    <xf numFmtId="0" fontId="20" fillId="0" borderId="9" xfId="0" applyFont="1" applyBorder="1" applyAlignment="1">
      <alignment horizontal="right" vertical="center"/>
    </xf>
    <xf numFmtId="0" fontId="20" fillId="0" borderId="9" xfId="0" applyFont="1" applyBorder="1" applyAlignment="1">
      <alignment vertical="center" wrapText="1"/>
    </xf>
    <xf numFmtId="0" fontId="20" fillId="0" borderId="12" xfId="0" applyFont="1" applyBorder="1" applyAlignment="1">
      <alignment vertical="center" wrapText="1"/>
    </xf>
    <xf numFmtId="0" fontId="19" fillId="0" borderId="9" xfId="0" applyFont="1" applyBorder="1" applyAlignment="1">
      <alignment horizontal="right" vertical="center" wrapText="1"/>
    </xf>
    <xf numFmtId="49" fontId="48" fillId="0" borderId="9" xfId="163" applyNumberFormat="1" applyFont="1" applyFill="1" applyBorder="1" applyAlignment="1" applyProtection="1">
      <alignment horizontal="center" vertical="center" wrapText="1"/>
    </xf>
    <xf numFmtId="49" fontId="48" fillId="0" borderId="10" xfId="163" applyNumberFormat="1" applyFont="1" applyFill="1" applyBorder="1" applyAlignment="1" applyProtection="1">
      <alignment horizontal="center" vertical="center" wrapText="1"/>
    </xf>
    <xf numFmtId="169" fontId="0" fillId="0" borderId="9" xfId="162" applyNumberFormat="1" applyFont="1" applyBorder="1" applyAlignment="1">
      <alignment horizontal="center" vertical="center"/>
    </xf>
    <xf numFmtId="0" fontId="0" fillId="0" borderId="10" xfId="0" applyBorder="1" applyAlignment="1">
      <alignment vertical="center" wrapText="1"/>
    </xf>
    <xf numFmtId="169" fontId="16" fillId="0" borderId="9" xfId="162" applyNumberFormat="1" applyFont="1" applyBorder="1" applyAlignment="1">
      <alignment horizontal="center" vertical="center"/>
    </xf>
    <xf numFmtId="0" fontId="0" fillId="36" borderId="9" xfId="0" applyFont="1" applyFill="1" applyBorder="1" applyAlignment="1">
      <alignment horizontal="center" vertical="center" wrapText="1"/>
    </xf>
    <xf numFmtId="0" fontId="16" fillId="0" borderId="9" xfId="0" applyFont="1" applyBorder="1" applyAlignment="1">
      <alignment horizontal="center" vertical="center" wrapText="1"/>
    </xf>
    <xf numFmtId="0" fontId="16" fillId="0" borderId="9" xfId="0" applyFont="1" applyBorder="1" applyAlignment="1">
      <alignment horizontal="center" vertical="center"/>
    </xf>
    <xf numFmtId="0" fontId="16" fillId="0" borderId="9" xfId="0" applyFont="1" applyBorder="1" applyAlignment="1">
      <alignment horizontal="center" vertical="center"/>
    </xf>
    <xf numFmtId="0" fontId="16" fillId="33" borderId="9" xfId="0" applyFont="1" applyFill="1" applyBorder="1" applyAlignment="1">
      <alignment horizontal="center" vertical="center" wrapText="1"/>
    </xf>
    <xf numFmtId="0" fontId="48" fillId="43" borderId="12" xfId="163" applyFont="1" applyFill="1" applyBorder="1" applyAlignment="1">
      <alignment horizontal="center" vertical="center" wrapText="1"/>
    </xf>
    <xf numFmtId="0" fontId="16" fillId="39" borderId="9" xfId="0" applyFont="1" applyFill="1" applyBorder="1" applyAlignment="1">
      <alignment vertical="center" wrapText="1"/>
    </xf>
    <xf numFmtId="0" fontId="38" fillId="39" borderId="9" xfId="0" applyFont="1" applyFill="1" applyBorder="1" applyAlignment="1">
      <alignment horizontal="center" vertical="center" wrapText="1"/>
    </xf>
    <xf numFmtId="0" fontId="0" fillId="34" borderId="9" xfId="0" applyFont="1" applyFill="1" applyBorder="1" applyAlignment="1">
      <alignment horizontal="left" vertical="center" wrapText="1"/>
    </xf>
    <xf numFmtId="1" fontId="56" fillId="39" borderId="9" xfId="0" applyNumberFormat="1" applyFont="1" applyFill="1" applyBorder="1" applyAlignment="1" applyProtection="1">
      <alignment horizontal="center" vertical="center" wrapText="1"/>
      <protection locked="0"/>
    </xf>
    <xf numFmtId="1" fontId="14" fillId="0" borderId="9" xfId="0" applyNumberFormat="1" applyFont="1" applyFill="1" applyBorder="1" applyAlignment="1" applyProtection="1">
      <alignment horizontal="center" vertical="center" wrapText="1"/>
      <protection locked="0"/>
    </xf>
    <xf numFmtId="0" fontId="0" fillId="39" borderId="9" xfId="0" applyFont="1" applyFill="1" applyBorder="1" applyAlignment="1">
      <alignment vertical="center" wrapText="1"/>
    </xf>
    <xf numFmtId="164" fontId="16" fillId="0" borderId="9" xfId="0" applyNumberFormat="1" applyFont="1" applyBorder="1" applyAlignment="1">
      <alignment vertical="center"/>
    </xf>
    <xf numFmtId="0" fontId="48" fillId="43" borderId="0" xfId="163" applyFont="1" applyFill="1" applyBorder="1" applyAlignment="1" applyProtection="1">
      <alignment horizontal="left" vertical="top" wrapText="1"/>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6" fillId="0" borderId="9" xfId="0" applyFont="1" applyBorder="1" applyAlignment="1">
      <alignment horizontal="left" vertical="center"/>
    </xf>
    <xf numFmtId="0" fontId="16" fillId="0" borderId="9" xfId="0" applyFont="1" applyBorder="1" applyAlignment="1">
      <alignment horizontal="center" vertical="center"/>
    </xf>
    <xf numFmtId="0" fontId="21" fillId="0" borderId="0" xfId="0" applyFont="1" applyAlignment="1">
      <alignment horizontal="right"/>
    </xf>
    <xf numFmtId="0" fontId="16" fillId="42" borderId="12" xfId="163" applyFont="1" applyFill="1" applyBorder="1" applyAlignment="1" applyProtection="1">
      <alignment horizontal="center" vertical="center" wrapText="1"/>
      <protection locked="0"/>
    </xf>
    <xf numFmtId="0" fontId="16" fillId="42" borderId="11" xfId="163" applyFont="1" applyFill="1" applyBorder="1" applyAlignment="1" applyProtection="1">
      <alignment horizontal="center" vertical="center" wrapText="1"/>
      <protection locked="0"/>
    </xf>
    <xf numFmtId="0" fontId="16" fillId="42" borderId="33" xfId="163" applyFont="1" applyFill="1" applyBorder="1" applyAlignment="1" applyProtection="1">
      <alignment horizontal="center" vertical="center" wrapText="1"/>
      <protection locked="0"/>
    </xf>
    <xf numFmtId="0" fontId="0" fillId="0" borderId="9" xfId="0" applyBorder="1" applyAlignment="1">
      <alignment horizontal="center" vertical="center" wrapText="1"/>
    </xf>
    <xf numFmtId="0" fontId="0" fillId="0" borderId="12" xfId="0" applyBorder="1" applyAlignment="1">
      <alignment horizontal="left" vertical="center"/>
    </xf>
    <xf numFmtId="0" fontId="0" fillId="0" borderId="11" xfId="0" applyBorder="1" applyAlignment="1">
      <alignment horizontal="left" vertical="center"/>
    </xf>
    <xf numFmtId="0" fontId="0" fillId="0" borderId="33" xfId="0" applyBorder="1" applyAlignment="1">
      <alignment horizontal="left" vertical="center"/>
    </xf>
    <xf numFmtId="0" fontId="16" fillId="0" borderId="12" xfId="0" applyFont="1" applyBorder="1" applyAlignment="1">
      <alignment horizontal="center"/>
    </xf>
    <xf numFmtId="0" fontId="16" fillId="0" borderId="33" xfId="0" applyFont="1" applyBorder="1" applyAlignment="1">
      <alignment horizontal="center"/>
    </xf>
    <xf numFmtId="0" fontId="16" fillId="0" borderId="12" xfId="0" applyFont="1" applyBorder="1" applyAlignment="1">
      <alignment horizontal="center" vertical="center"/>
    </xf>
    <xf numFmtId="0" fontId="16" fillId="0" borderId="11" xfId="0" applyFont="1" applyBorder="1" applyAlignment="1">
      <alignment horizontal="center" vertical="center"/>
    </xf>
    <xf numFmtId="0" fontId="16" fillId="0" borderId="33" xfId="0" applyFont="1" applyBorder="1" applyAlignment="1">
      <alignment horizontal="center" vertical="center"/>
    </xf>
    <xf numFmtId="0" fontId="16" fillId="42" borderId="9" xfId="0" applyFont="1" applyFill="1" applyBorder="1" applyAlignment="1">
      <alignment horizontal="center" vertical="center"/>
    </xf>
    <xf numFmtId="0" fontId="25" fillId="0" borderId="9" xfId="0" applyFont="1" applyBorder="1" applyAlignment="1">
      <alignment horizontal="left" vertical="center"/>
    </xf>
    <xf numFmtId="0" fontId="0" fillId="0" borderId="12" xfId="0" applyBorder="1" applyAlignment="1">
      <alignment horizontal="left" vertical="center" wrapText="1"/>
    </xf>
    <xf numFmtId="0" fontId="0" fillId="0" borderId="11" xfId="0" applyBorder="1" applyAlignment="1">
      <alignment horizontal="left" vertical="center" wrapText="1"/>
    </xf>
    <xf numFmtId="0" fontId="0" fillId="0" borderId="33" xfId="0" applyBorder="1" applyAlignment="1">
      <alignment horizontal="left" vertical="center" wrapText="1"/>
    </xf>
    <xf numFmtId="0" fontId="16" fillId="0" borderId="12" xfId="0" applyFont="1" applyBorder="1" applyAlignment="1">
      <alignment horizontal="right" vertical="center"/>
    </xf>
    <xf numFmtId="0" fontId="16" fillId="0" borderId="11" xfId="0" applyFont="1" applyBorder="1" applyAlignment="1">
      <alignment horizontal="right" vertical="center"/>
    </xf>
    <xf numFmtId="0" fontId="16" fillId="0" borderId="33" xfId="0" applyFont="1" applyBorder="1" applyAlignment="1">
      <alignment horizontal="right" vertical="center"/>
    </xf>
    <xf numFmtId="0" fontId="16" fillId="0" borderId="12" xfId="0" applyFont="1" applyBorder="1" applyAlignment="1">
      <alignment horizontal="left" vertical="center" wrapText="1"/>
    </xf>
    <xf numFmtId="0" fontId="16" fillId="0" borderId="33" xfId="0" applyFont="1" applyBorder="1" applyAlignment="1">
      <alignment horizontal="left" vertical="center" wrapText="1"/>
    </xf>
    <xf numFmtId="0" fontId="16" fillId="0" borderId="9" xfId="0" applyFont="1" applyBorder="1" applyAlignment="1">
      <alignment horizontal="center" vertical="center" wrapText="1"/>
    </xf>
    <xf numFmtId="0" fontId="16" fillId="0" borderId="36" xfId="0" applyFont="1" applyBorder="1" applyAlignment="1">
      <alignment horizontal="center" vertical="center"/>
    </xf>
    <xf numFmtId="0" fontId="25" fillId="0" borderId="12" xfId="0" applyFont="1" applyBorder="1" applyAlignment="1">
      <alignment horizontal="center" vertical="center"/>
    </xf>
    <xf numFmtId="0" fontId="25" fillId="0" borderId="11" xfId="0" applyFont="1" applyBorder="1" applyAlignment="1">
      <alignment horizontal="center" vertical="center"/>
    </xf>
    <xf numFmtId="0" fontId="25" fillId="0" borderId="33" xfId="0" applyFont="1" applyBorder="1" applyAlignment="1">
      <alignment horizontal="center" vertical="center"/>
    </xf>
    <xf numFmtId="0" fontId="25" fillId="43" borderId="13" xfId="0" applyFont="1" applyFill="1" applyBorder="1" applyAlignment="1">
      <alignment horizontal="center" vertical="center"/>
    </xf>
    <xf numFmtId="0" fontId="25" fillId="43" borderId="0" xfId="0" applyFont="1" applyFill="1" applyBorder="1" applyAlignment="1">
      <alignment horizontal="center" vertical="center"/>
    </xf>
    <xf numFmtId="0" fontId="0" fillId="0" borderId="34" xfId="0" applyBorder="1" applyAlignment="1">
      <alignment horizontal="center"/>
    </xf>
    <xf numFmtId="0" fontId="0" fillId="0" borderId="35" xfId="0" applyBorder="1" applyAlignment="1">
      <alignment horizontal="center"/>
    </xf>
    <xf numFmtId="0" fontId="36" fillId="39" borderId="12" xfId="0" applyFont="1" applyFill="1" applyBorder="1" applyAlignment="1">
      <alignment horizontal="left" vertical="center" wrapText="1"/>
    </xf>
    <xf numFmtId="0" fontId="36" fillId="39" borderId="11" xfId="0" applyFont="1" applyFill="1" applyBorder="1" applyAlignment="1">
      <alignment horizontal="left" vertical="center" wrapText="1"/>
    </xf>
    <xf numFmtId="0" fontId="36" fillId="39" borderId="33" xfId="0" applyFont="1" applyFill="1" applyBorder="1" applyAlignment="1">
      <alignment horizontal="left" vertical="center" wrapText="1"/>
    </xf>
    <xf numFmtId="0" fontId="25" fillId="45" borderId="37" xfId="0" applyFont="1" applyFill="1" applyBorder="1" applyAlignment="1">
      <alignment horizontal="left" vertical="center"/>
    </xf>
    <xf numFmtId="0" fontId="25" fillId="45" borderId="14" xfId="0" applyFont="1" applyFill="1" applyBorder="1" applyAlignment="1">
      <alignment horizontal="left" vertical="center"/>
    </xf>
    <xf numFmtId="0" fontId="53" fillId="0" borderId="12" xfId="0" applyFont="1" applyBorder="1" applyAlignment="1">
      <alignment horizontal="right" vertical="center" wrapText="1"/>
    </xf>
    <xf numFmtId="0" fontId="53" fillId="0" borderId="11" xfId="0" applyFont="1" applyBorder="1" applyAlignment="1">
      <alignment horizontal="right" vertical="center" wrapText="1"/>
    </xf>
    <xf numFmtId="0" fontId="53" fillId="0" borderId="33" xfId="0" applyFont="1" applyBorder="1" applyAlignment="1">
      <alignment horizontal="right" vertical="center" wrapText="1"/>
    </xf>
    <xf numFmtId="0" fontId="53" fillId="0" borderId="12" xfId="0" applyFont="1" applyBorder="1" applyAlignment="1">
      <alignment horizontal="center" vertical="center" wrapText="1"/>
    </xf>
    <xf numFmtId="0" fontId="53" fillId="0" borderId="11" xfId="0" applyFont="1" applyBorder="1" applyAlignment="1">
      <alignment horizontal="center" vertical="center" wrapText="1"/>
    </xf>
    <xf numFmtId="0" fontId="53" fillId="0" borderId="33" xfId="0" applyFont="1" applyBorder="1" applyAlignment="1">
      <alignment horizontal="center" vertical="center" wrapText="1"/>
    </xf>
    <xf numFmtId="0" fontId="25" fillId="43" borderId="13" xfId="0" applyNumberFormat="1" applyFont="1" applyFill="1" applyBorder="1" applyAlignment="1">
      <alignment horizontal="center" vertical="center"/>
    </xf>
    <xf numFmtId="0" fontId="25" fillId="43" borderId="0" xfId="0" applyNumberFormat="1" applyFont="1" applyFill="1" applyBorder="1" applyAlignment="1">
      <alignment horizontal="center" vertical="center"/>
    </xf>
    <xf numFmtId="0" fontId="25" fillId="45" borderId="13" xfId="0" applyNumberFormat="1" applyFont="1" applyFill="1" applyBorder="1" applyAlignment="1">
      <alignment horizontal="left" vertical="center"/>
    </xf>
    <xf numFmtId="0" fontId="25" fillId="45" borderId="0" xfId="0" applyNumberFormat="1" applyFont="1" applyFill="1" applyBorder="1" applyAlignment="1">
      <alignment horizontal="left" vertical="center"/>
    </xf>
    <xf numFmtId="0" fontId="36" fillId="39" borderId="13" xfId="0" applyNumberFormat="1" applyFont="1" applyFill="1" applyBorder="1" applyAlignment="1">
      <alignment horizontal="left" vertical="center" wrapText="1"/>
    </xf>
    <xf numFmtId="0" fontId="36" fillId="39" borderId="0" xfId="0" applyNumberFormat="1" applyFont="1" applyFill="1" applyBorder="1" applyAlignment="1">
      <alignment horizontal="left" vertical="center" wrapText="1"/>
    </xf>
    <xf numFmtId="0" fontId="53" fillId="0" borderId="12" xfId="0" applyNumberFormat="1" applyFont="1" applyBorder="1" applyAlignment="1">
      <alignment horizontal="right" vertical="center" wrapText="1"/>
    </xf>
    <xf numFmtId="0" fontId="53" fillId="0" borderId="11" xfId="0" applyNumberFormat="1" applyFont="1" applyBorder="1" applyAlignment="1">
      <alignment horizontal="right" vertical="center" wrapText="1"/>
    </xf>
    <xf numFmtId="0" fontId="53" fillId="0" borderId="33" xfId="0" applyNumberFormat="1" applyFont="1" applyBorder="1" applyAlignment="1">
      <alignment horizontal="right" vertical="center" wrapText="1"/>
    </xf>
    <xf numFmtId="0" fontId="23" fillId="0" borderId="12" xfId="0" applyNumberFormat="1" applyFont="1" applyBorder="1" applyAlignment="1">
      <alignment horizontal="right" vertical="center" wrapText="1"/>
    </xf>
    <xf numFmtId="0" fontId="23" fillId="0" borderId="11" xfId="0" applyNumberFormat="1" applyFont="1" applyBorder="1" applyAlignment="1">
      <alignment horizontal="right" vertical="center" wrapText="1"/>
    </xf>
    <xf numFmtId="0" fontId="23" fillId="0" borderId="33" xfId="0" applyNumberFormat="1" applyFont="1" applyBorder="1" applyAlignment="1">
      <alignment horizontal="right" vertical="center" wrapText="1"/>
    </xf>
    <xf numFmtId="0" fontId="53" fillId="0" borderId="12" xfId="0" applyNumberFormat="1" applyFont="1" applyBorder="1" applyAlignment="1">
      <alignment horizontal="center" vertical="center" wrapText="1"/>
    </xf>
    <xf numFmtId="0" fontId="53" fillId="0" borderId="11" xfId="0" applyNumberFormat="1" applyFont="1" applyBorder="1" applyAlignment="1">
      <alignment horizontal="center" vertical="center" wrapText="1"/>
    </xf>
    <xf numFmtId="0" fontId="53" fillId="0" borderId="33" xfId="0" applyNumberFormat="1" applyFont="1" applyBorder="1" applyAlignment="1">
      <alignment horizontal="center" vertical="center" wrapText="1"/>
    </xf>
    <xf numFmtId="0" fontId="48" fillId="0" borderId="34" xfId="163" applyFont="1" applyFill="1" applyBorder="1" applyAlignment="1" applyProtection="1">
      <alignment horizontal="center" vertical="center" wrapText="1"/>
    </xf>
    <xf numFmtId="0" fontId="48" fillId="0" borderId="35" xfId="163" applyFont="1" applyFill="1" applyBorder="1" applyAlignment="1" applyProtection="1">
      <alignment horizontal="center" vertical="center" wrapText="1"/>
    </xf>
    <xf numFmtId="0" fontId="16" fillId="39" borderId="11" xfId="0" applyFont="1" applyFill="1" applyBorder="1" applyAlignment="1">
      <alignment horizontal="center" vertical="center" wrapText="1"/>
    </xf>
    <xf numFmtId="0" fontId="16" fillId="39" borderId="33" xfId="0" applyFont="1" applyFill="1" applyBorder="1" applyAlignment="1">
      <alignment horizontal="center" vertical="center" wrapText="1"/>
    </xf>
    <xf numFmtId="0" fontId="25" fillId="0" borderId="12" xfId="0" applyFont="1" applyFill="1" applyBorder="1" applyAlignment="1">
      <alignment horizontal="right" vertical="center" wrapText="1"/>
    </xf>
    <xf numFmtId="0" fontId="25" fillId="0" borderId="11" xfId="0" applyFont="1" applyFill="1" applyBorder="1" applyAlignment="1">
      <alignment horizontal="right" vertical="center" wrapText="1"/>
    </xf>
    <xf numFmtId="0" fontId="25" fillId="0" borderId="33" xfId="0" applyFont="1" applyFill="1" applyBorder="1" applyAlignment="1">
      <alignment horizontal="right" vertical="center" wrapText="1"/>
    </xf>
    <xf numFmtId="0" fontId="0" fillId="0" borderId="36" xfId="0" applyBorder="1" applyAlignment="1">
      <alignment horizontal="center"/>
    </xf>
    <xf numFmtId="0" fontId="16" fillId="0" borderId="13" xfId="163" applyFont="1" applyFill="1" applyBorder="1" applyAlignment="1" applyProtection="1">
      <alignment horizontal="center" vertical="center" wrapText="1"/>
    </xf>
    <xf numFmtId="0" fontId="16" fillId="0" borderId="0" xfId="163" applyFont="1" applyFill="1" applyBorder="1" applyAlignment="1" applyProtection="1">
      <alignment horizontal="center" vertical="center" wrapText="1"/>
    </xf>
    <xf numFmtId="0" fontId="0" fillId="0" borderId="13" xfId="163" applyFont="1" applyFill="1" applyBorder="1" applyAlignment="1" applyProtection="1">
      <alignment horizontal="center" vertical="center" wrapText="1"/>
    </xf>
    <xf numFmtId="0" fontId="1" fillId="0" borderId="0" xfId="163" applyFont="1" applyFill="1" applyBorder="1" applyAlignment="1" applyProtection="1">
      <alignment horizontal="center" vertical="center" wrapText="1"/>
    </xf>
    <xf numFmtId="0" fontId="0" fillId="0" borderId="9" xfId="0" applyBorder="1" applyAlignment="1">
      <alignment horizontal="left" vertical="center" wrapText="1"/>
    </xf>
    <xf numFmtId="0" fontId="16" fillId="0" borderId="9" xfId="0" applyFont="1" applyBorder="1" applyAlignment="1">
      <alignment horizontal="right" vertical="center"/>
    </xf>
    <xf numFmtId="0" fontId="16" fillId="0" borderId="11" xfId="0" applyFont="1" applyBorder="1" applyAlignment="1">
      <alignment horizontal="center"/>
    </xf>
    <xf numFmtId="0" fontId="36" fillId="0" borderId="9" xfId="0" applyFont="1" applyBorder="1" applyAlignment="1">
      <alignment horizontal="left"/>
    </xf>
    <xf numFmtId="0" fontId="0" fillId="0" borderId="36" xfId="0" applyBorder="1" applyAlignment="1">
      <alignment horizontal="center" vertical="center"/>
    </xf>
    <xf numFmtId="0" fontId="50" fillId="47" borderId="37" xfId="0" applyFont="1" applyFill="1" applyBorder="1" applyAlignment="1">
      <alignment horizontal="center" vertical="center"/>
    </xf>
    <xf numFmtId="0" fontId="50" fillId="47" borderId="14" xfId="0" applyFont="1" applyFill="1" applyBorder="1" applyAlignment="1">
      <alignment horizontal="center" vertical="center"/>
    </xf>
    <xf numFmtId="0" fontId="25" fillId="47" borderId="12" xfId="0" applyFont="1" applyFill="1" applyBorder="1" applyAlignment="1">
      <alignment horizontal="left" vertical="center"/>
    </xf>
    <xf numFmtId="0" fontId="36" fillId="47" borderId="11" xfId="0" applyFont="1" applyFill="1" applyBorder="1" applyAlignment="1">
      <alignment horizontal="left" vertical="center"/>
    </xf>
    <xf numFmtId="0" fontId="16" fillId="0" borderId="0" xfId="0" applyFont="1" applyAlignment="1">
      <alignment horizontal="left" vertical="top"/>
    </xf>
    <xf numFmtId="0" fontId="25" fillId="0" borderId="0" xfId="0" applyFont="1" applyAlignment="1">
      <alignment horizontal="center"/>
    </xf>
    <xf numFmtId="0" fontId="25" fillId="43" borderId="37" xfId="0" applyFont="1" applyFill="1" applyBorder="1" applyAlignment="1">
      <alignment horizontal="center" vertical="center"/>
    </xf>
    <xf numFmtId="0" fontId="25" fillId="43" borderId="14" xfId="0" applyFont="1" applyFill="1" applyBorder="1" applyAlignment="1">
      <alignment horizontal="center" vertical="center"/>
    </xf>
    <xf numFmtId="0" fontId="16" fillId="43" borderId="12" xfId="163" applyFont="1" applyFill="1" applyBorder="1" applyAlignment="1" applyProtection="1">
      <alignment horizontal="center" vertical="center" wrapText="1"/>
      <protection locked="0"/>
    </xf>
    <xf numFmtId="0" fontId="16" fillId="43" borderId="11" xfId="163" applyFont="1" applyFill="1" applyBorder="1" applyAlignment="1" applyProtection="1">
      <alignment horizontal="center" vertical="center" wrapText="1"/>
      <protection locked="0"/>
    </xf>
    <xf numFmtId="0" fontId="16" fillId="43" borderId="33" xfId="163" applyFont="1" applyFill="1" applyBorder="1" applyAlignment="1" applyProtection="1">
      <alignment horizontal="center" vertical="center" wrapText="1"/>
      <protection locked="0"/>
    </xf>
    <xf numFmtId="0" fontId="0" fillId="44" borderId="9" xfId="0" applyFill="1" applyBorder="1" applyAlignment="1">
      <alignment horizontal="center" vertical="center" wrapText="1"/>
    </xf>
    <xf numFmtId="0" fontId="0" fillId="0" borderId="10" xfId="0" applyBorder="1" applyAlignment="1">
      <alignment horizontal="center" vertical="center" wrapText="1"/>
    </xf>
    <xf numFmtId="0" fontId="0" fillId="0" borderId="21" xfId="0" applyBorder="1" applyAlignment="1">
      <alignment horizontal="center" vertical="center" wrapText="1"/>
    </xf>
    <xf numFmtId="0" fontId="25" fillId="0" borderId="12" xfId="0" applyFont="1" applyBorder="1" applyAlignment="1">
      <alignment horizontal="right" vertical="center"/>
    </xf>
    <xf numFmtId="0" fontId="25" fillId="0" borderId="11" xfId="0" applyFont="1" applyBorder="1" applyAlignment="1">
      <alignment horizontal="right" vertical="center"/>
    </xf>
    <xf numFmtId="0" fontId="25" fillId="0" borderId="33" xfId="0" applyFont="1" applyBorder="1" applyAlignment="1">
      <alignment horizontal="right" vertical="center"/>
    </xf>
    <xf numFmtId="0" fontId="54" fillId="0" borderId="36" xfId="0" applyFont="1" applyBorder="1" applyAlignment="1">
      <alignment horizontal="center" vertical="top"/>
    </xf>
    <xf numFmtId="0" fontId="16" fillId="0" borderId="11" xfId="0" applyFont="1" applyBorder="1" applyAlignment="1">
      <alignment horizontal="left" vertical="center" wrapText="1"/>
    </xf>
    <xf numFmtId="0" fontId="25" fillId="0" borderId="0" xfId="0" applyFont="1" applyAlignment="1">
      <alignment horizontal="center" vertical="center" wrapText="1"/>
    </xf>
    <xf numFmtId="0" fontId="49" fillId="43" borderId="14" xfId="0" applyFont="1" applyFill="1" applyBorder="1" applyAlignment="1">
      <alignment horizontal="center" vertical="center"/>
    </xf>
    <xf numFmtId="0" fontId="50" fillId="39" borderId="12" xfId="163" applyFont="1" applyFill="1" applyBorder="1" applyAlignment="1" applyProtection="1">
      <alignment horizontal="left" vertical="center" wrapText="1"/>
      <protection locked="0"/>
    </xf>
    <xf numFmtId="0" fontId="50" fillId="39" borderId="11" xfId="163" applyFont="1" applyFill="1" applyBorder="1" applyAlignment="1" applyProtection="1">
      <alignment horizontal="left" vertical="center" wrapText="1"/>
      <protection locked="0"/>
    </xf>
    <xf numFmtId="0" fontId="50" fillId="39" borderId="33" xfId="163" applyFont="1" applyFill="1" applyBorder="1" applyAlignment="1" applyProtection="1">
      <alignment horizontal="left" vertical="center" wrapText="1"/>
      <protection locked="0"/>
    </xf>
    <xf numFmtId="0" fontId="16" fillId="39" borderId="12" xfId="0" applyFont="1" applyFill="1" applyBorder="1" applyAlignment="1">
      <alignment horizontal="left" vertical="center" wrapText="1"/>
    </xf>
    <xf numFmtId="0" fontId="16" fillId="39" borderId="11" xfId="0" applyFont="1" applyFill="1" applyBorder="1" applyAlignment="1">
      <alignment horizontal="left" vertical="center" wrapText="1"/>
    </xf>
    <xf numFmtId="0" fontId="16" fillId="39" borderId="33" xfId="0" applyFont="1" applyFill="1" applyBorder="1" applyAlignment="1">
      <alignment horizontal="left" vertical="center" wrapText="1"/>
    </xf>
    <xf numFmtId="0" fontId="16" fillId="44" borderId="9" xfId="0" applyFont="1" applyFill="1" applyBorder="1" applyAlignment="1">
      <alignment horizontal="left" vertical="center"/>
    </xf>
    <xf numFmtId="0" fontId="16" fillId="0" borderId="9" xfId="0" applyFont="1" applyBorder="1" applyAlignment="1">
      <alignment horizontal="left"/>
    </xf>
    <xf numFmtId="0" fontId="50" fillId="0" borderId="14" xfId="0" applyFont="1" applyBorder="1" applyAlignment="1">
      <alignment horizontal="left"/>
    </xf>
    <xf numFmtId="0" fontId="0" fillId="39" borderId="12" xfId="0" applyFill="1" applyBorder="1" applyAlignment="1">
      <alignment horizontal="left" vertical="center" wrapText="1"/>
    </xf>
    <xf numFmtId="0" fontId="0" fillId="39" borderId="11" xfId="0" applyFill="1" applyBorder="1" applyAlignment="1">
      <alignment horizontal="left" vertical="center" wrapText="1"/>
    </xf>
    <xf numFmtId="0" fontId="0" fillId="39" borderId="33" xfId="0" applyFill="1" applyBorder="1" applyAlignment="1">
      <alignment horizontal="left" vertical="center" wrapText="1"/>
    </xf>
    <xf numFmtId="0" fontId="19" fillId="33" borderId="9" xfId="0" applyFont="1" applyFill="1" applyBorder="1" applyAlignment="1">
      <alignment horizontal="center" vertical="center" wrapText="1"/>
    </xf>
    <xf numFmtId="0" fontId="0" fillId="39" borderId="18" xfId="0" applyFont="1" applyFill="1" applyBorder="1" applyAlignment="1">
      <alignment horizontal="center" vertical="center" wrapText="1"/>
    </xf>
    <xf numFmtId="0" fontId="0" fillId="39" borderId="0" xfId="0" applyFont="1" applyFill="1" applyBorder="1" applyAlignment="1">
      <alignment horizontal="center" vertical="center" wrapText="1"/>
    </xf>
    <xf numFmtId="0" fontId="0" fillId="39" borderId="23" xfId="0" applyFont="1" applyFill="1" applyBorder="1" applyAlignment="1">
      <alignment horizontal="center" vertical="center" wrapText="1"/>
    </xf>
    <xf numFmtId="0" fontId="0" fillId="39" borderId="20" xfId="0" applyFont="1" applyFill="1" applyBorder="1" applyAlignment="1">
      <alignment horizontal="center" vertical="center" wrapText="1"/>
    </xf>
    <xf numFmtId="0" fontId="0" fillId="39" borderId="31" xfId="0" applyFont="1" applyFill="1" applyBorder="1" applyAlignment="1">
      <alignment horizontal="center" vertical="center" wrapText="1"/>
    </xf>
    <xf numFmtId="0" fontId="0" fillId="39" borderId="22" xfId="0" applyFont="1" applyFill="1" applyBorder="1" applyAlignment="1">
      <alignment horizontal="center" vertical="center" wrapText="1"/>
    </xf>
    <xf numFmtId="0" fontId="0" fillId="0" borderId="19" xfId="0" applyFont="1" applyBorder="1" applyAlignment="1">
      <alignment horizontal="center" vertical="center" wrapText="1"/>
    </xf>
    <xf numFmtId="0" fontId="0" fillId="0" borderId="30" xfId="0" applyFont="1" applyBorder="1" applyAlignment="1">
      <alignment horizontal="center" vertical="center" wrapText="1"/>
    </xf>
    <xf numFmtId="0" fontId="0" fillId="0" borderId="28" xfId="0" applyFont="1" applyBorder="1" applyAlignment="1">
      <alignment horizontal="center" vertical="center" wrapText="1"/>
    </xf>
    <xf numFmtId="0" fontId="18" fillId="34" borderId="0" xfId="0" applyFont="1" applyFill="1" applyAlignment="1">
      <alignment horizontal="center" vertical="center" wrapText="1"/>
    </xf>
    <xf numFmtId="0" fontId="24" fillId="35" borderId="0" xfId="0" applyFont="1" applyFill="1" applyBorder="1" applyAlignment="1">
      <alignment vertical="center" wrapText="1"/>
    </xf>
    <xf numFmtId="0" fontId="0" fillId="35" borderId="0" xfId="0" applyFont="1" applyFill="1" applyAlignment="1">
      <alignment vertical="center" wrapText="1"/>
    </xf>
    <xf numFmtId="0" fontId="0" fillId="0" borderId="0" xfId="0" applyFont="1" applyAlignment="1">
      <alignment vertical="center" wrapText="1"/>
    </xf>
    <xf numFmtId="0" fontId="29" fillId="34" borderId="0" xfId="0" applyFont="1" applyFill="1" applyBorder="1" applyAlignment="1">
      <alignment vertical="center" wrapText="1"/>
    </xf>
    <xf numFmtId="0" fontId="0" fillId="34" borderId="0" xfId="0" applyFont="1" applyFill="1" applyAlignment="1">
      <alignment vertical="center" wrapText="1"/>
    </xf>
    <xf numFmtId="0" fontId="16" fillId="35" borderId="14" xfId="0" applyFont="1" applyFill="1" applyBorder="1" applyAlignment="1">
      <alignment vertical="center" wrapText="1"/>
    </xf>
    <xf numFmtId="0" fontId="16" fillId="33" borderId="9" xfId="0" applyFont="1" applyFill="1" applyBorder="1" applyAlignment="1">
      <alignment horizontal="center" vertical="center" wrapText="1"/>
    </xf>
    <xf numFmtId="0" fontId="19" fillId="34" borderId="33" xfId="0" applyFont="1" applyFill="1" applyBorder="1" applyAlignment="1">
      <alignment horizontal="center" vertical="center" wrapText="1"/>
    </xf>
    <xf numFmtId="0" fontId="19" fillId="34" borderId="9" xfId="0" applyFont="1" applyFill="1" applyBorder="1" applyAlignment="1">
      <alignment horizontal="center" vertical="center" wrapText="1"/>
    </xf>
    <xf numFmtId="0" fontId="0" fillId="38" borderId="25" xfId="0" applyFont="1" applyFill="1" applyBorder="1" applyAlignment="1">
      <alignment horizontal="center" vertical="center" wrapText="1"/>
    </xf>
    <xf numFmtId="0" fontId="0" fillId="38" borderId="26" xfId="0" applyFont="1" applyFill="1" applyBorder="1" applyAlignment="1">
      <alignment horizontal="center" vertical="center" wrapText="1"/>
    </xf>
    <xf numFmtId="0" fontId="0" fillId="38" borderId="27" xfId="0" applyFont="1" applyFill="1" applyBorder="1" applyAlignment="1">
      <alignment horizontal="center" vertical="center" wrapText="1"/>
    </xf>
    <xf numFmtId="0" fontId="0" fillId="0" borderId="20" xfId="0" applyFont="1" applyBorder="1" applyAlignment="1">
      <alignment horizontal="center" vertical="center" wrapText="1"/>
    </xf>
    <xf numFmtId="0" fontId="0" fillId="0" borderId="31" xfId="0" applyFont="1" applyBorder="1" applyAlignment="1">
      <alignment horizontal="center" vertical="center" wrapText="1"/>
    </xf>
    <xf numFmtId="0" fontId="0" fillId="0" borderId="22" xfId="0" applyFont="1" applyBorder="1" applyAlignment="1">
      <alignment horizontal="center" vertical="center" wrapText="1"/>
    </xf>
    <xf numFmtId="0" fontId="0" fillId="39" borderId="25" xfId="0" applyFont="1" applyFill="1" applyBorder="1" applyAlignment="1">
      <alignment horizontal="center" vertical="center" wrapText="1"/>
    </xf>
    <xf numFmtId="0" fontId="0" fillId="39" borderId="26" xfId="0" applyFont="1" applyFill="1" applyBorder="1" applyAlignment="1">
      <alignment horizontal="center" vertical="center" wrapText="1"/>
    </xf>
    <xf numFmtId="0" fontId="0" fillId="39" borderId="27" xfId="0" applyFont="1" applyFill="1" applyBorder="1" applyAlignment="1">
      <alignment horizontal="center" vertical="center" wrapText="1"/>
    </xf>
    <xf numFmtId="0" fontId="0" fillId="0" borderId="11" xfId="0" applyFont="1" applyBorder="1" applyAlignment="1">
      <alignment vertical="center"/>
    </xf>
    <xf numFmtId="0" fontId="0" fillId="0" borderId="33" xfId="0" applyFont="1" applyBorder="1" applyAlignment="1">
      <alignment vertical="center"/>
    </xf>
    <xf numFmtId="0" fontId="0" fillId="0" borderId="0" xfId="0" applyFont="1" applyAlignment="1">
      <alignment vertical="center"/>
    </xf>
    <xf numFmtId="0" fontId="25" fillId="0" borderId="14" xfId="0" applyFont="1" applyBorder="1" applyAlignment="1">
      <alignment horizontal="center" vertical="center"/>
    </xf>
    <xf numFmtId="0" fontId="33" fillId="34" borderId="13" xfId="0" applyFont="1" applyFill="1" applyBorder="1" applyAlignment="1">
      <alignment vertical="center" wrapText="1"/>
    </xf>
    <xf numFmtId="0" fontId="0" fillId="34" borderId="0" xfId="0" applyFont="1" applyFill="1" applyAlignment="1">
      <alignment vertical="center"/>
    </xf>
    <xf numFmtId="0" fontId="0" fillId="34" borderId="13" xfId="0" applyFont="1" applyFill="1" applyBorder="1" applyAlignment="1">
      <alignment vertical="center"/>
    </xf>
    <xf numFmtId="0" fontId="25" fillId="0" borderId="12" xfId="0" applyFont="1" applyBorder="1" applyAlignment="1">
      <alignment horizontal="center" vertical="center" wrapText="1"/>
    </xf>
    <xf numFmtId="0" fontId="0" fillId="0" borderId="11" xfId="0" applyFont="1" applyBorder="1" applyAlignment="1">
      <alignment vertical="center" wrapText="1"/>
    </xf>
    <xf numFmtId="0" fontId="0" fillId="0" borderId="33" xfId="0" applyFont="1" applyBorder="1" applyAlignment="1">
      <alignment vertical="center" wrapText="1"/>
    </xf>
  </cellXfs>
  <cellStyles count="164">
    <cellStyle name="20% - Accent1 2" xfId="2" xr:uid="{00000000-0005-0000-0000-000000000000}"/>
    <cellStyle name="20% - Accent2 2" xfId="3" xr:uid="{00000000-0005-0000-0000-000001000000}"/>
    <cellStyle name="20% - Accent3 2" xfId="4" xr:uid="{00000000-0005-0000-0000-000002000000}"/>
    <cellStyle name="20% - Accent4 2" xfId="5" xr:uid="{00000000-0005-0000-0000-000003000000}"/>
    <cellStyle name="20% - Accent5 2" xfId="6" xr:uid="{00000000-0005-0000-0000-000004000000}"/>
    <cellStyle name="20% - Accent6 2" xfId="7" xr:uid="{00000000-0005-0000-0000-000005000000}"/>
    <cellStyle name="40% - Accent1 2" xfId="8" xr:uid="{00000000-0005-0000-0000-000006000000}"/>
    <cellStyle name="40% - Accent2 2" xfId="9" xr:uid="{00000000-0005-0000-0000-000007000000}"/>
    <cellStyle name="40% - Accent3 2" xfId="10" xr:uid="{00000000-0005-0000-0000-000008000000}"/>
    <cellStyle name="40% - Accent4 2" xfId="11" xr:uid="{00000000-0005-0000-0000-000009000000}"/>
    <cellStyle name="40% - Accent5 2" xfId="12" xr:uid="{00000000-0005-0000-0000-00000A000000}"/>
    <cellStyle name="40% - Accent6 2" xfId="13" xr:uid="{00000000-0005-0000-0000-00000B000000}"/>
    <cellStyle name="60% - Accent1 2" xfId="14" xr:uid="{00000000-0005-0000-0000-00000C000000}"/>
    <cellStyle name="60% - Accent2 2" xfId="15" xr:uid="{00000000-0005-0000-0000-00000D000000}"/>
    <cellStyle name="60% - Accent3 2" xfId="16" xr:uid="{00000000-0005-0000-0000-00000E000000}"/>
    <cellStyle name="60% - Accent4 2" xfId="17" xr:uid="{00000000-0005-0000-0000-00000F000000}"/>
    <cellStyle name="60% - Accent5 2" xfId="18" xr:uid="{00000000-0005-0000-0000-000010000000}"/>
    <cellStyle name="60% - Accent6 2" xfId="19" xr:uid="{00000000-0005-0000-0000-000011000000}"/>
    <cellStyle name="Accent1 2" xfId="20" xr:uid="{00000000-0005-0000-0000-000012000000}"/>
    <cellStyle name="Accent2 2" xfId="21" xr:uid="{00000000-0005-0000-0000-000013000000}"/>
    <cellStyle name="Accent3 2" xfId="22" xr:uid="{00000000-0005-0000-0000-000014000000}"/>
    <cellStyle name="Accent4 2" xfId="23" xr:uid="{00000000-0005-0000-0000-000015000000}"/>
    <cellStyle name="Accent5 2" xfId="24" xr:uid="{00000000-0005-0000-0000-000016000000}"/>
    <cellStyle name="Accent6 2" xfId="25" xr:uid="{00000000-0005-0000-0000-000017000000}"/>
    <cellStyle name="Bad 2" xfId="26" xr:uid="{00000000-0005-0000-0000-000018000000}"/>
    <cellStyle name="Calculation 2" xfId="27" xr:uid="{00000000-0005-0000-0000-000019000000}"/>
    <cellStyle name="Check Cell 2" xfId="28" xr:uid="{00000000-0005-0000-0000-00001A000000}"/>
    <cellStyle name="Comma" xfId="162" builtinId="3"/>
    <cellStyle name="Comma 10" xfId="29" xr:uid="{00000000-0005-0000-0000-00001C000000}"/>
    <cellStyle name="Comma 11" xfId="30" xr:uid="{00000000-0005-0000-0000-00001D000000}"/>
    <cellStyle name="Comma 11 2" xfId="31" xr:uid="{00000000-0005-0000-0000-00001E000000}"/>
    <cellStyle name="Comma 11 2 2" xfId="32" xr:uid="{00000000-0005-0000-0000-00001F000000}"/>
    <cellStyle name="Comma 11 2 2 2" xfId="33" xr:uid="{00000000-0005-0000-0000-000020000000}"/>
    <cellStyle name="Comma 11 2 2 3" xfId="34" xr:uid="{00000000-0005-0000-0000-000021000000}"/>
    <cellStyle name="Comma 11 2 2 6" xfId="35" xr:uid="{00000000-0005-0000-0000-000022000000}"/>
    <cellStyle name="Comma 11 3" xfId="36" xr:uid="{00000000-0005-0000-0000-000023000000}"/>
    <cellStyle name="Comma 12" xfId="37" xr:uid="{00000000-0005-0000-0000-000024000000}"/>
    <cellStyle name="Comma 12 2" xfId="38" xr:uid="{00000000-0005-0000-0000-000025000000}"/>
    <cellStyle name="Comma 13" xfId="39" xr:uid="{00000000-0005-0000-0000-000026000000}"/>
    <cellStyle name="Comma 14" xfId="40" xr:uid="{00000000-0005-0000-0000-000027000000}"/>
    <cellStyle name="Comma 15" xfId="41" xr:uid="{00000000-0005-0000-0000-000028000000}"/>
    <cellStyle name="Comma 16" xfId="42" xr:uid="{00000000-0005-0000-0000-000029000000}"/>
    <cellStyle name="Comma 16 2" xfId="43" xr:uid="{00000000-0005-0000-0000-00002A000000}"/>
    <cellStyle name="Comma 17" xfId="1" xr:uid="{00000000-0005-0000-0000-00002B000000}"/>
    <cellStyle name="Comma 17 2" xfId="44" xr:uid="{00000000-0005-0000-0000-00002C000000}"/>
    <cellStyle name="Comma 17 3" xfId="45" xr:uid="{00000000-0005-0000-0000-00002D000000}"/>
    <cellStyle name="Comma 17 4" xfId="46" xr:uid="{00000000-0005-0000-0000-00002E000000}"/>
    <cellStyle name="Comma 18" xfId="47" xr:uid="{00000000-0005-0000-0000-00002F000000}"/>
    <cellStyle name="Comma 19" xfId="48" xr:uid="{00000000-0005-0000-0000-000030000000}"/>
    <cellStyle name="Comma 2" xfId="49" xr:uid="{00000000-0005-0000-0000-000031000000}"/>
    <cellStyle name="Comma 2 2" xfId="50" xr:uid="{00000000-0005-0000-0000-000032000000}"/>
    <cellStyle name="Comma 2 2 2" xfId="51" xr:uid="{00000000-0005-0000-0000-000033000000}"/>
    <cellStyle name="Comma 2 2 3" xfId="52" xr:uid="{00000000-0005-0000-0000-000034000000}"/>
    <cellStyle name="Comma 2 2 3 2" xfId="53" xr:uid="{00000000-0005-0000-0000-000035000000}"/>
    <cellStyle name="Comma 2 2 3 3" xfId="54" xr:uid="{00000000-0005-0000-0000-000036000000}"/>
    <cellStyle name="Comma 2 2 3 6" xfId="55" xr:uid="{00000000-0005-0000-0000-000037000000}"/>
    <cellStyle name="Comma 2 3" xfId="56" xr:uid="{00000000-0005-0000-0000-000038000000}"/>
    <cellStyle name="Comma 2 3 2" xfId="57" xr:uid="{00000000-0005-0000-0000-000039000000}"/>
    <cellStyle name="Comma 2 4" xfId="58" xr:uid="{00000000-0005-0000-0000-00003A000000}"/>
    <cellStyle name="Comma 2 4 2" xfId="59" xr:uid="{00000000-0005-0000-0000-00003B000000}"/>
    <cellStyle name="Comma 2 5" xfId="60" xr:uid="{00000000-0005-0000-0000-00003C000000}"/>
    <cellStyle name="Comma 2 5 2" xfId="61" xr:uid="{00000000-0005-0000-0000-00003D000000}"/>
    <cellStyle name="Comma 2 6" xfId="62" xr:uid="{00000000-0005-0000-0000-00003E000000}"/>
    <cellStyle name="Comma 2 6 2" xfId="63" xr:uid="{00000000-0005-0000-0000-00003F000000}"/>
    <cellStyle name="Comma 2 7" xfId="64" xr:uid="{00000000-0005-0000-0000-000040000000}"/>
    <cellStyle name="Comma 2 7 2" xfId="65" xr:uid="{00000000-0005-0000-0000-000041000000}"/>
    <cellStyle name="Comma 2 8" xfId="66" xr:uid="{00000000-0005-0000-0000-000042000000}"/>
    <cellStyle name="Comma 20" xfId="67" xr:uid="{00000000-0005-0000-0000-000043000000}"/>
    <cellStyle name="Comma 20 2" xfId="68" xr:uid="{00000000-0005-0000-0000-000044000000}"/>
    <cellStyle name="Comma 21" xfId="69" xr:uid="{00000000-0005-0000-0000-000045000000}"/>
    <cellStyle name="Comma 22" xfId="70" xr:uid="{00000000-0005-0000-0000-000046000000}"/>
    <cellStyle name="Comma 24" xfId="71" xr:uid="{00000000-0005-0000-0000-000047000000}"/>
    <cellStyle name="Comma 3" xfId="72" xr:uid="{00000000-0005-0000-0000-000048000000}"/>
    <cellStyle name="Comma 3 2" xfId="73" xr:uid="{00000000-0005-0000-0000-000049000000}"/>
    <cellStyle name="Comma 3 2 2" xfId="74" xr:uid="{00000000-0005-0000-0000-00004A000000}"/>
    <cellStyle name="Comma 3 2 3" xfId="75" xr:uid="{00000000-0005-0000-0000-00004B000000}"/>
    <cellStyle name="Comma 3 2 7" xfId="76" xr:uid="{00000000-0005-0000-0000-00004C000000}"/>
    <cellStyle name="Comma 3 3" xfId="77" xr:uid="{00000000-0005-0000-0000-00004D000000}"/>
    <cellStyle name="Comma 3 3 2" xfId="78" xr:uid="{00000000-0005-0000-0000-00004E000000}"/>
    <cellStyle name="Comma 3 4" xfId="79" xr:uid="{00000000-0005-0000-0000-00004F000000}"/>
    <cellStyle name="Comma 3 4 2" xfId="80" xr:uid="{00000000-0005-0000-0000-000050000000}"/>
    <cellStyle name="Comma 3 5" xfId="81" xr:uid="{00000000-0005-0000-0000-000051000000}"/>
    <cellStyle name="Comma 4" xfId="82" xr:uid="{00000000-0005-0000-0000-000052000000}"/>
    <cellStyle name="Comma 4 2" xfId="83" xr:uid="{00000000-0005-0000-0000-000053000000}"/>
    <cellStyle name="Comma 4 3" xfId="84" xr:uid="{00000000-0005-0000-0000-000054000000}"/>
    <cellStyle name="Comma 5" xfId="85" xr:uid="{00000000-0005-0000-0000-000055000000}"/>
    <cellStyle name="Comma 5 2" xfId="86" xr:uid="{00000000-0005-0000-0000-000056000000}"/>
    <cellStyle name="Comma 6" xfId="87" xr:uid="{00000000-0005-0000-0000-000057000000}"/>
    <cellStyle name="Comma 6 2" xfId="88" xr:uid="{00000000-0005-0000-0000-000058000000}"/>
    <cellStyle name="Comma 7" xfId="89" xr:uid="{00000000-0005-0000-0000-000059000000}"/>
    <cellStyle name="Comma 8" xfId="90" xr:uid="{00000000-0005-0000-0000-00005A000000}"/>
    <cellStyle name="Comma 9" xfId="91" xr:uid="{00000000-0005-0000-0000-00005B000000}"/>
    <cellStyle name="Currency 2" xfId="92" xr:uid="{00000000-0005-0000-0000-00005C000000}"/>
    <cellStyle name="Currency 3" xfId="93" xr:uid="{00000000-0005-0000-0000-00005D000000}"/>
    <cellStyle name="Explanatory Text 2" xfId="94" xr:uid="{00000000-0005-0000-0000-00005E000000}"/>
    <cellStyle name="Good 2" xfId="95" xr:uid="{00000000-0005-0000-0000-00005F000000}"/>
    <cellStyle name="Heading 1 2" xfId="96" xr:uid="{00000000-0005-0000-0000-000060000000}"/>
    <cellStyle name="Heading 2 2" xfId="97" xr:uid="{00000000-0005-0000-0000-000061000000}"/>
    <cellStyle name="Heading 3 2" xfId="98" xr:uid="{00000000-0005-0000-0000-000062000000}"/>
    <cellStyle name="Heading 4 2" xfId="99" xr:uid="{00000000-0005-0000-0000-000063000000}"/>
    <cellStyle name="Hyperlink 2" xfId="100" xr:uid="{00000000-0005-0000-0000-000064000000}"/>
    <cellStyle name="Input 2" xfId="101" xr:uid="{00000000-0005-0000-0000-000065000000}"/>
    <cellStyle name="Linked Cell 2" xfId="102" xr:uid="{00000000-0005-0000-0000-000066000000}"/>
    <cellStyle name="Neutral 2" xfId="103" xr:uid="{00000000-0005-0000-0000-000067000000}"/>
    <cellStyle name="Normal" xfId="0" builtinId="0"/>
    <cellStyle name="Normal 10" xfId="104" xr:uid="{00000000-0005-0000-0000-000069000000}"/>
    <cellStyle name="Normal 11" xfId="105" xr:uid="{00000000-0005-0000-0000-00006A000000}"/>
    <cellStyle name="Normal 12" xfId="106" xr:uid="{00000000-0005-0000-0000-00006B000000}"/>
    <cellStyle name="Normal 13" xfId="107" xr:uid="{00000000-0005-0000-0000-00006C000000}"/>
    <cellStyle name="Normal 14" xfId="108" xr:uid="{00000000-0005-0000-0000-00006D000000}"/>
    <cellStyle name="Normal 15" xfId="109" xr:uid="{00000000-0005-0000-0000-00006E000000}"/>
    <cellStyle name="Normal 16" xfId="110" xr:uid="{00000000-0005-0000-0000-00006F000000}"/>
    <cellStyle name="Normal 17" xfId="111" xr:uid="{00000000-0005-0000-0000-000070000000}"/>
    <cellStyle name="Normal 18" xfId="112" xr:uid="{00000000-0005-0000-0000-000071000000}"/>
    <cellStyle name="Normal 19" xfId="113" xr:uid="{00000000-0005-0000-0000-000072000000}"/>
    <cellStyle name="Normal 2" xfId="114" xr:uid="{00000000-0005-0000-0000-000073000000}"/>
    <cellStyle name="Normal 2 2" xfId="115" xr:uid="{00000000-0005-0000-0000-000074000000}"/>
    <cellStyle name="Normal 2 2 2" xfId="116" xr:uid="{00000000-0005-0000-0000-000075000000}"/>
    <cellStyle name="Normal 2 2 2 2" xfId="117" xr:uid="{00000000-0005-0000-0000-000076000000}"/>
    <cellStyle name="Normal 2 2 3" xfId="163" xr:uid="{00000000-0005-0000-0000-000077000000}"/>
    <cellStyle name="Normal 2 2 5" xfId="118" xr:uid="{00000000-0005-0000-0000-000078000000}"/>
    <cellStyle name="Normal 2 3" xfId="119" xr:uid="{00000000-0005-0000-0000-000079000000}"/>
    <cellStyle name="Normal 2 4" xfId="120" xr:uid="{00000000-0005-0000-0000-00007A000000}"/>
    <cellStyle name="Normal 2 4 2" xfId="121" xr:uid="{00000000-0005-0000-0000-00007B000000}"/>
    <cellStyle name="Normal 20" xfId="122" xr:uid="{00000000-0005-0000-0000-00007C000000}"/>
    <cellStyle name="Normal 20 2" xfId="123" xr:uid="{00000000-0005-0000-0000-00007D000000}"/>
    <cellStyle name="Normal 21" xfId="124" xr:uid="{00000000-0005-0000-0000-00007E000000}"/>
    <cellStyle name="Normal 22" xfId="125" xr:uid="{00000000-0005-0000-0000-00007F000000}"/>
    <cellStyle name="Normal 23" xfId="126" xr:uid="{00000000-0005-0000-0000-000080000000}"/>
    <cellStyle name="Normal 24" xfId="127" xr:uid="{00000000-0005-0000-0000-000081000000}"/>
    <cellStyle name="Normal 25" xfId="128" xr:uid="{00000000-0005-0000-0000-000082000000}"/>
    <cellStyle name="Normal 26" xfId="129" xr:uid="{00000000-0005-0000-0000-000083000000}"/>
    <cellStyle name="Normal 3" xfId="130" xr:uid="{00000000-0005-0000-0000-000084000000}"/>
    <cellStyle name="Normal 3 2" xfId="131" xr:uid="{00000000-0005-0000-0000-000085000000}"/>
    <cellStyle name="Normal 3 2 2" xfId="132" xr:uid="{00000000-0005-0000-0000-000086000000}"/>
    <cellStyle name="Normal 3 3" xfId="133" xr:uid="{00000000-0005-0000-0000-000087000000}"/>
    <cellStyle name="Normal 3 4" xfId="134" xr:uid="{00000000-0005-0000-0000-000088000000}"/>
    <cellStyle name="Normal 3 5" xfId="135" xr:uid="{00000000-0005-0000-0000-000089000000}"/>
    <cellStyle name="Normal 3_Approved PIP 2010-11" xfId="136" xr:uid="{00000000-0005-0000-0000-00008A000000}"/>
    <cellStyle name="Normal 4" xfId="137" xr:uid="{00000000-0005-0000-0000-00008B000000}"/>
    <cellStyle name="Normal 4 2" xfId="138" xr:uid="{00000000-0005-0000-0000-00008C000000}"/>
    <cellStyle name="Normal 4 2 2" xfId="139" xr:uid="{00000000-0005-0000-0000-00008D000000}"/>
    <cellStyle name="Normal 4 3" xfId="140" xr:uid="{00000000-0005-0000-0000-00008E000000}"/>
    <cellStyle name="Normal 4_Orissa_PIP_Final_Dr_Srivastav-_Modifed_on_16th_May_Anil" xfId="141" xr:uid="{00000000-0005-0000-0000-00008F000000}"/>
    <cellStyle name="Normal 5" xfId="142" xr:uid="{00000000-0005-0000-0000-000090000000}"/>
    <cellStyle name="Normal 5 2" xfId="143" xr:uid="{00000000-0005-0000-0000-000091000000}"/>
    <cellStyle name="Normal 5 3" xfId="144" xr:uid="{00000000-0005-0000-0000-000092000000}"/>
    <cellStyle name="Normal 5_Orissa_PIP_Final_Dr_Srivastav-_Modifed_on_16th_May_Anil" xfId="145" xr:uid="{00000000-0005-0000-0000-000093000000}"/>
    <cellStyle name="Normal 53" xfId="146" xr:uid="{00000000-0005-0000-0000-000094000000}"/>
    <cellStyle name="Normal 6" xfId="147" xr:uid="{00000000-0005-0000-0000-000095000000}"/>
    <cellStyle name="Normal 6 2" xfId="148" xr:uid="{00000000-0005-0000-0000-000096000000}"/>
    <cellStyle name="Normal 6 3" xfId="149" xr:uid="{00000000-0005-0000-0000-000097000000}"/>
    <cellStyle name="Normal 6_Financial Proposal 1st jan 2011" xfId="150" xr:uid="{00000000-0005-0000-0000-000098000000}"/>
    <cellStyle name="Normal 7" xfId="151" xr:uid="{00000000-0005-0000-0000-000099000000}"/>
    <cellStyle name="Normal 7 2" xfId="152" xr:uid="{00000000-0005-0000-0000-00009A000000}"/>
    <cellStyle name="Normal 8" xfId="153" xr:uid="{00000000-0005-0000-0000-00009B000000}"/>
    <cellStyle name="Normal 9" xfId="154" xr:uid="{00000000-0005-0000-0000-00009C000000}"/>
    <cellStyle name="Output 2" xfId="155" xr:uid="{00000000-0005-0000-0000-00009D000000}"/>
    <cellStyle name="Percent 2" xfId="156" xr:uid="{00000000-0005-0000-0000-00009E000000}"/>
    <cellStyle name="Percent 3" xfId="157" xr:uid="{00000000-0005-0000-0000-00009F000000}"/>
    <cellStyle name="Style 1" xfId="158" xr:uid="{00000000-0005-0000-0000-0000A0000000}"/>
    <cellStyle name="Title 2" xfId="159" xr:uid="{00000000-0005-0000-0000-0000A1000000}"/>
    <cellStyle name="Total 2" xfId="160" xr:uid="{00000000-0005-0000-0000-0000A2000000}"/>
    <cellStyle name="Warning Text 2" xfId="161" xr:uid="{00000000-0005-0000-0000-0000A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2"/>
  <dimension ref="A1:J13"/>
  <sheetViews>
    <sheetView zoomScale="90" zoomScaleNormal="90" zoomScaleSheetLayoutView="87" workbookViewId="0">
      <selection activeCell="B12" sqref="B12:I12"/>
    </sheetView>
  </sheetViews>
  <sheetFormatPr baseColWidth="10" defaultColWidth="8.83203125" defaultRowHeight="15" x14ac:dyDescent="0.2"/>
  <cols>
    <col min="1" max="1" width="16.5" style="36" customWidth="1"/>
    <col min="2" max="2" width="23.83203125" style="36" customWidth="1"/>
    <col min="3" max="3" width="19.5" style="36" customWidth="1"/>
    <col min="4" max="4" width="19.83203125" style="36" customWidth="1"/>
    <col min="5" max="5" width="18.5" style="36" customWidth="1"/>
    <col min="6" max="6" width="18.83203125" style="36" customWidth="1"/>
    <col min="7" max="7" width="19.5" style="36" customWidth="1"/>
    <col min="8" max="8" width="12.6640625" style="36" customWidth="1"/>
    <col min="9" max="9" width="13.5" style="36" customWidth="1"/>
    <col min="10" max="10" width="20.83203125" style="36" customWidth="1"/>
    <col min="11" max="254" width="9.1640625" style="36"/>
    <col min="255" max="255" width="16.5" style="36" customWidth="1"/>
    <col min="256" max="256" width="25.1640625" style="36" customWidth="1"/>
    <col min="257" max="257" width="22.5" style="36" customWidth="1"/>
    <col min="258" max="258" width="14.33203125" style="36" customWidth="1"/>
    <col min="259" max="259" width="18.5" style="36" customWidth="1"/>
    <col min="260" max="260" width="18.83203125" style="36" customWidth="1"/>
    <col min="261" max="261" width="19.5" style="36" customWidth="1"/>
    <col min="262" max="262" width="16.83203125" style="36" customWidth="1"/>
    <col min="263" max="263" width="16" style="36" customWidth="1"/>
    <col min="264" max="264" width="13.6640625" style="36" customWidth="1"/>
    <col min="265" max="510" width="9.1640625" style="36"/>
    <col min="511" max="511" width="16.5" style="36" customWidth="1"/>
    <col min="512" max="512" width="25.1640625" style="36" customWidth="1"/>
    <col min="513" max="513" width="22.5" style="36" customWidth="1"/>
    <col min="514" max="514" width="14.33203125" style="36" customWidth="1"/>
    <col min="515" max="515" width="18.5" style="36" customWidth="1"/>
    <col min="516" max="516" width="18.83203125" style="36" customWidth="1"/>
    <col min="517" max="517" width="19.5" style="36" customWidth="1"/>
    <col min="518" max="518" width="16.83203125" style="36" customWidth="1"/>
    <col min="519" max="519" width="16" style="36" customWidth="1"/>
    <col min="520" max="520" width="13.6640625" style="36" customWidth="1"/>
    <col min="521" max="766" width="9.1640625" style="36"/>
    <col min="767" max="767" width="16.5" style="36" customWidth="1"/>
    <col min="768" max="768" width="25.1640625" style="36" customWidth="1"/>
    <col min="769" max="769" width="22.5" style="36" customWidth="1"/>
    <col min="770" max="770" width="14.33203125" style="36" customWidth="1"/>
    <col min="771" max="771" width="18.5" style="36" customWidth="1"/>
    <col min="772" max="772" width="18.83203125" style="36" customWidth="1"/>
    <col min="773" max="773" width="19.5" style="36" customWidth="1"/>
    <col min="774" max="774" width="16.83203125" style="36" customWidth="1"/>
    <col min="775" max="775" width="16" style="36" customWidth="1"/>
    <col min="776" max="776" width="13.6640625" style="36" customWidth="1"/>
    <col min="777" max="1022" width="9.1640625" style="36"/>
    <col min="1023" max="1023" width="16.5" style="36" customWidth="1"/>
    <col min="1024" max="1024" width="25.1640625" style="36" customWidth="1"/>
    <col min="1025" max="1025" width="22.5" style="36" customWidth="1"/>
    <col min="1026" max="1026" width="14.33203125" style="36" customWidth="1"/>
    <col min="1027" max="1027" width="18.5" style="36" customWidth="1"/>
    <col min="1028" max="1028" width="18.83203125" style="36" customWidth="1"/>
    <col min="1029" max="1029" width="19.5" style="36" customWidth="1"/>
    <col min="1030" max="1030" width="16.83203125" style="36" customWidth="1"/>
    <col min="1031" max="1031" width="16" style="36" customWidth="1"/>
    <col min="1032" max="1032" width="13.6640625" style="36" customWidth="1"/>
    <col min="1033" max="1278" width="9.1640625" style="36"/>
    <col min="1279" max="1279" width="16.5" style="36" customWidth="1"/>
    <col min="1280" max="1280" width="25.1640625" style="36" customWidth="1"/>
    <col min="1281" max="1281" width="22.5" style="36" customWidth="1"/>
    <col min="1282" max="1282" width="14.33203125" style="36" customWidth="1"/>
    <col min="1283" max="1283" width="18.5" style="36" customWidth="1"/>
    <col min="1284" max="1284" width="18.83203125" style="36" customWidth="1"/>
    <col min="1285" max="1285" width="19.5" style="36" customWidth="1"/>
    <col min="1286" max="1286" width="16.83203125" style="36" customWidth="1"/>
    <col min="1287" max="1287" width="16" style="36" customWidth="1"/>
    <col min="1288" max="1288" width="13.6640625" style="36" customWidth="1"/>
    <col min="1289" max="1534" width="9.1640625" style="36"/>
    <col min="1535" max="1535" width="16.5" style="36" customWidth="1"/>
    <col min="1536" max="1536" width="25.1640625" style="36" customWidth="1"/>
    <col min="1537" max="1537" width="22.5" style="36" customWidth="1"/>
    <col min="1538" max="1538" width="14.33203125" style="36" customWidth="1"/>
    <col min="1539" max="1539" width="18.5" style="36" customWidth="1"/>
    <col min="1540" max="1540" width="18.83203125" style="36" customWidth="1"/>
    <col min="1541" max="1541" width="19.5" style="36" customWidth="1"/>
    <col min="1542" max="1542" width="16.83203125" style="36" customWidth="1"/>
    <col min="1543" max="1543" width="16" style="36" customWidth="1"/>
    <col min="1544" max="1544" width="13.6640625" style="36" customWidth="1"/>
    <col min="1545" max="1790" width="9.1640625" style="36"/>
    <col min="1791" max="1791" width="16.5" style="36" customWidth="1"/>
    <col min="1792" max="1792" width="25.1640625" style="36" customWidth="1"/>
    <col min="1793" max="1793" width="22.5" style="36" customWidth="1"/>
    <col min="1794" max="1794" width="14.33203125" style="36" customWidth="1"/>
    <col min="1795" max="1795" width="18.5" style="36" customWidth="1"/>
    <col min="1796" max="1796" width="18.83203125" style="36" customWidth="1"/>
    <col min="1797" max="1797" width="19.5" style="36" customWidth="1"/>
    <col min="1798" max="1798" width="16.83203125" style="36" customWidth="1"/>
    <col min="1799" max="1799" width="16" style="36" customWidth="1"/>
    <col min="1800" max="1800" width="13.6640625" style="36" customWidth="1"/>
    <col min="1801" max="2046" width="9.1640625" style="36"/>
    <col min="2047" max="2047" width="16.5" style="36" customWidth="1"/>
    <col min="2048" max="2048" width="25.1640625" style="36" customWidth="1"/>
    <col min="2049" max="2049" width="22.5" style="36" customWidth="1"/>
    <col min="2050" max="2050" width="14.33203125" style="36" customWidth="1"/>
    <col min="2051" max="2051" width="18.5" style="36" customWidth="1"/>
    <col min="2052" max="2052" width="18.83203125" style="36" customWidth="1"/>
    <col min="2053" max="2053" width="19.5" style="36" customWidth="1"/>
    <col min="2054" max="2054" width="16.83203125" style="36" customWidth="1"/>
    <col min="2055" max="2055" width="16" style="36" customWidth="1"/>
    <col min="2056" max="2056" width="13.6640625" style="36" customWidth="1"/>
    <col min="2057" max="2302" width="9.1640625" style="36"/>
    <col min="2303" max="2303" width="16.5" style="36" customWidth="1"/>
    <col min="2304" max="2304" width="25.1640625" style="36" customWidth="1"/>
    <col min="2305" max="2305" width="22.5" style="36" customWidth="1"/>
    <col min="2306" max="2306" width="14.33203125" style="36" customWidth="1"/>
    <col min="2307" max="2307" width="18.5" style="36" customWidth="1"/>
    <col min="2308" max="2308" width="18.83203125" style="36" customWidth="1"/>
    <col min="2309" max="2309" width="19.5" style="36" customWidth="1"/>
    <col min="2310" max="2310" width="16.83203125" style="36" customWidth="1"/>
    <col min="2311" max="2311" width="16" style="36" customWidth="1"/>
    <col min="2312" max="2312" width="13.6640625" style="36" customWidth="1"/>
    <col min="2313" max="2558" width="9.1640625" style="36"/>
    <col min="2559" max="2559" width="16.5" style="36" customWidth="1"/>
    <col min="2560" max="2560" width="25.1640625" style="36" customWidth="1"/>
    <col min="2561" max="2561" width="22.5" style="36" customWidth="1"/>
    <col min="2562" max="2562" width="14.33203125" style="36" customWidth="1"/>
    <col min="2563" max="2563" width="18.5" style="36" customWidth="1"/>
    <col min="2564" max="2564" width="18.83203125" style="36" customWidth="1"/>
    <col min="2565" max="2565" width="19.5" style="36" customWidth="1"/>
    <col min="2566" max="2566" width="16.83203125" style="36" customWidth="1"/>
    <col min="2567" max="2567" width="16" style="36" customWidth="1"/>
    <col min="2568" max="2568" width="13.6640625" style="36" customWidth="1"/>
    <col min="2569" max="2814" width="9.1640625" style="36"/>
    <col min="2815" max="2815" width="16.5" style="36" customWidth="1"/>
    <col min="2816" max="2816" width="25.1640625" style="36" customWidth="1"/>
    <col min="2817" max="2817" width="22.5" style="36" customWidth="1"/>
    <col min="2818" max="2818" width="14.33203125" style="36" customWidth="1"/>
    <col min="2819" max="2819" width="18.5" style="36" customWidth="1"/>
    <col min="2820" max="2820" width="18.83203125" style="36" customWidth="1"/>
    <col min="2821" max="2821" width="19.5" style="36" customWidth="1"/>
    <col min="2822" max="2822" width="16.83203125" style="36" customWidth="1"/>
    <col min="2823" max="2823" width="16" style="36" customWidth="1"/>
    <col min="2824" max="2824" width="13.6640625" style="36" customWidth="1"/>
    <col min="2825" max="3070" width="9.1640625" style="36"/>
    <col min="3071" max="3071" width="16.5" style="36" customWidth="1"/>
    <col min="3072" max="3072" width="25.1640625" style="36" customWidth="1"/>
    <col min="3073" max="3073" width="22.5" style="36" customWidth="1"/>
    <col min="3074" max="3074" width="14.33203125" style="36" customWidth="1"/>
    <col min="3075" max="3075" width="18.5" style="36" customWidth="1"/>
    <col min="3076" max="3076" width="18.83203125" style="36" customWidth="1"/>
    <col min="3077" max="3077" width="19.5" style="36" customWidth="1"/>
    <col min="3078" max="3078" width="16.83203125" style="36" customWidth="1"/>
    <col min="3079" max="3079" width="16" style="36" customWidth="1"/>
    <col min="3080" max="3080" width="13.6640625" style="36" customWidth="1"/>
    <col min="3081" max="3326" width="9.1640625" style="36"/>
    <col min="3327" max="3327" width="16.5" style="36" customWidth="1"/>
    <col min="3328" max="3328" width="25.1640625" style="36" customWidth="1"/>
    <col min="3329" max="3329" width="22.5" style="36" customWidth="1"/>
    <col min="3330" max="3330" width="14.33203125" style="36" customWidth="1"/>
    <col min="3331" max="3331" width="18.5" style="36" customWidth="1"/>
    <col min="3332" max="3332" width="18.83203125" style="36" customWidth="1"/>
    <col min="3333" max="3333" width="19.5" style="36" customWidth="1"/>
    <col min="3334" max="3334" width="16.83203125" style="36" customWidth="1"/>
    <col min="3335" max="3335" width="16" style="36" customWidth="1"/>
    <col min="3336" max="3336" width="13.6640625" style="36" customWidth="1"/>
    <col min="3337" max="3582" width="9.1640625" style="36"/>
    <col min="3583" max="3583" width="16.5" style="36" customWidth="1"/>
    <col min="3584" max="3584" width="25.1640625" style="36" customWidth="1"/>
    <col min="3585" max="3585" width="22.5" style="36" customWidth="1"/>
    <col min="3586" max="3586" width="14.33203125" style="36" customWidth="1"/>
    <col min="3587" max="3587" width="18.5" style="36" customWidth="1"/>
    <col min="3588" max="3588" width="18.83203125" style="36" customWidth="1"/>
    <col min="3589" max="3589" width="19.5" style="36" customWidth="1"/>
    <col min="3590" max="3590" width="16.83203125" style="36" customWidth="1"/>
    <col min="3591" max="3591" width="16" style="36" customWidth="1"/>
    <col min="3592" max="3592" width="13.6640625" style="36" customWidth="1"/>
    <col min="3593" max="3838" width="9.1640625" style="36"/>
    <col min="3839" max="3839" width="16.5" style="36" customWidth="1"/>
    <col min="3840" max="3840" width="25.1640625" style="36" customWidth="1"/>
    <col min="3841" max="3841" width="22.5" style="36" customWidth="1"/>
    <col min="3842" max="3842" width="14.33203125" style="36" customWidth="1"/>
    <col min="3843" max="3843" width="18.5" style="36" customWidth="1"/>
    <col min="3844" max="3844" width="18.83203125" style="36" customWidth="1"/>
    <col min="3845" max="3845" width="19.5" style="36" customWidth="1"/>
    <col min="3846" max="3846" width="16.83203125" style="36" customWidth="1"/>
    <col min="3847" max="3847" width="16" style="36" customWidth="1"/>
    <col min="3848" max="3848" width="13.6640625" style="36" customWidth="1"/>
    <col min="3849" max="4094" width="9.1640625" style="36"/>
    <col min="4095" max="4095" width="16.5" style="36" customWidth="1"/>
    <col min="4096" max="4096" width="25.1640625" style="36" customWidth="1"/>
    <col min="4097" max="4097" width="22.5" style="36" customWidth="1"/>
    <col min="4098" max="4098" width="14.33203125" style="36" customWidth="1"/>
    <col min="4099" max="4099" width="18.5" style="36" customWidth="1"/>
    <col min="4100" max="4100" width="18.83203125" style="36" customWidth="1"/>
    <col min="4101" max="4101" width="19.5" style="36" customWidth="1"/>
    <col min="4102" max="4102" width="16.83203125" style="36" customWidth="1"/>
    <col min="4103" max="4103" width="16" style="36" customWidth="1"/>
    <col min="4104" max="4104" width="13.6640625" style="36" customWidth="1"/>
    <col min="4105" max="4350" width="9.1640625" style="36"/>
    <col min="4351" max="4351" width="16.5" style="36" customWidth="1"/>
    <col min="4352" max="4352" width="25.1640625" style="36" customWidth="1"/>
    <col min="4353" max="4353" width="22.5" style="36" customWidth="1"/>
    <col min="4354" max="4354" width="14.33203125" style="36" customWidth="1"/>
    <col min="4355" max="4355" width="18.5" style="36" customWidth="1"/>
    <col min="4356" max="4356" width="18.83203125" style="36" customWidth="1"/>
    <col min="4357" max="4357" width="19.5" style="36" customWidth="1"/>
    <col min="4358" max="4358" width="16.83203125" style="36" customWidth="1"/>
    <col min="4359" max="4359" width="16" style="36" customWidth="1"/>
    <col min="4360" max="4360" width="13.6640625" style="36" customWidth="1"/>
    <col min="4361" max="4606" width="9.1640625" style="36"/>
    <col min="4607" max="4607" width="16.5" style="36" customWidth="1"/>
    <col min="4608" max="4608" width="25.1640625" style="36" customWidth="1"/>
    <col min="4609" max="4609" width="22.5" style="36" customWidth="1"/>
    <col min="4610" max="4610" width="14.33203125" style="36" customWidth="1"/>
    <col min="4611" max="4611" width="18.5" style="36" customWidth="1"/>
    <col min="4612" max="4612" width="18.83203125" style="36" customWidth="1"/>
    <col min="4613" max="4613" width="19.5" style="36" customWidth="1"/>
    <col min="4614" max="4614" width="16.83203125" style="36" customWidth="1"/>
    <col min="4615" max="4615" width="16" style="36" customWidth="1"/>
    <col min="4616" max="4616" width="13.6640625" style="36" customWidth="1"/>
    <col min="4617" max="4862" width="9.1640625" style="36"/>
    <col min="4863" max="4863" width="16.5" style="36" customWidth="1"/>
    <col min="4864" max="4864" width="25.1640625" style="36" customWidth="1"/>
    <col min="4865" max="4865" width="22.5" style="36" customWidth="1"/>
    <col min="4866" max="4866" width="14.33203125" style="36" customWidth="1"/>
    <col min="4867" max="4867" width="18.5" style="36" customWidth="1"/>
    <col min="4868" max="4868" width="18.83203125" style="36" customWidth="1"/>
    <col min="4869" max="4869" width="19.5" style="36" customWidth="1"/>
    <col min="4870" max="4870" width="16.83203125" style="36" customWidth="1"/>
    <col min="4871" max="4871" width="16" style="36" customWidth="1"/>
    <col min="4872" max="4872" width="13.6640625" style="36" customWidth="1"/>
    <col min="4873" max="5118" width="9.1640625" style="36"/>
    <col min="5119" max="5119" width="16.5" style="36" customWidth="1"/>
    <col min="5120" max="5120" width="25.1640625" style="36" customWidth="1"/>
    <col min="5121" max="5121" width="22.5" style="36" customWidth="1"/>
    <col min="5122" max="5122" width="14.33203125" style="36" customWidth="1"/>
    <col min="5123" max="5123" width="18.5" style="36" customWidth="1"/>
    <col min="5124" max="5124" width="18.83203125" style="36" customWidth="1"/>
    <col min="5125" max="5125" width="19.5" style="36" customWidth="1"/>
    <col min="5126" max="5126" width="16.83203125" style="36" customWidth="1"/>
    <col min="5127" max="5127" width="16" style="36" customWidth="1"/>
    <col min="5128" max="5128" width="13.6640625" style="36" customWidth="1"/>
    <col min="5129" max="5374" width="9.1640625" style="36"/>
    <col min="5375" max="5375" width="16.5" style="36" customWidth="1"/>
    <col min="5376" max="5376" width="25.1640625" style="36" customWidth="1"/>
    <col min="5377" max="5377" width="22.5" style="36" customWidth="1"/>
    <col min="5378" max="5378" width="14.33203125" style="36" customWidth="1"/>
    <col min="5379" max="5379" width="18.5" style="36" customWidth="1"/>
    <col min="5380" max="5380" width="18.83203125" style="36" customWidth="1"/>
    <col min="5381" max="5381" width="19.5" style="36" customWidth="1"/>
    <col min="5382" max="5382" width="16.83203125" style="36" customWidth="1"/>
    <col min="5383" max="5383" width="16" style="36" customWidth="1"/>
    <col min="5384" max="5384" width="13.6640625" style="36" customWidth="1"/>
    <col min="5385" max="5630" width="9.1640625" style="36"/>
    <col min="5631" max="5631" width="16.5" style="36" customWidth="1"/>
    <col min="5632" max="5632" width="25.1640625" style="36" customWidth="1"/>
    <col min="5633" max="5633" width="22.5" style="36" customWidth="1"/>
    <col min="5634" max="5634" width="14.33203125" style="36" customWidth="1"/>
    <col min="5635" max="5635" width="18.5" style="36" customWidth="1"/>
    <col min="5636" max="5636" width="18.83203125" style="36" customWidth="1"/>
    <col min="5637" max="5637" width="19.5" style="36" customWidth="1"/>
    <col min="5638" max="5638" width="16.83203125" style="36" customWidth="1"/>
    <col min="5639" max="5639" width="16" style="36" customWidth="1"/>
    <col min="5640" max="5640" width="13.6640625" style="36" customWidth="1"/>
    <col min="5641" max="5886" width="9.1640625" style="36"/>
    <col min="5887" max="5887" width="16.5" style="36" customWidth="1"/>
    <col min="5888" max="5888" width="25.1640625" style="36" customWidth="1"/>
    <col min="5889" max="5889" width="22.5" style="36" customWidth="1"/>
    <col min="5890" max="5890" width="14.33203125" style="36" customWidth="1"/>
    <col min="5891" max="5891" width="18.5" style="36" customWidth="1"/>
    <col min="5892" max="5892" width="18.83203125" style="36" customWidth="1"/>
    <col min="5893" max="5893" width="19.5" style="36" customWidth="1"/>
    <col min="5894" max="5894" width="16.83203125" style="36" customWidth="1"/>
    <col min="5895" max="5895" width="16" style="36" customWidth="1"/>
    <col min="5896" max="5896" width="13.6640625" style="36" customWidth="1"/>
    <col min="5897" max="6142" width="9.1640625" style="36"/>
    <col min="6143" max="6143" width="16.5" style="36" customWidth="1"/>
    <col min="6144" max="6144" width="25.1640625" style="36" customWidth="1"/>
    <col min="6145" max="6145" width="22.5" style="36" customWidth="1"/>
    <col min="6146" max="6146" width="14.33203125" style="36" customWidth="1"/>
    <col min="6147" max="6147" width="18.5" style="36" customWidth="1"/>
    <col min="6148" max="6148" width="18.83203125" style="36" customWidth="1"/>
    <col min="6149" max="6149" width="19.5" style="36" customWidth="1"/>
    <col min="6150" max="6150" width="16.83203125" style="36" customWidth="1"/>
    <col min="6151" max="6151" width="16" style="36" customWidth="1"/>
    <col min="6152" max="6152" width="13.6640625" style="36" customWidth="1"/>
    <col min="6153" max="6398" width="9.1640625" style="36"/>
    <col min="6399" max="6399" width="16.5" style="36" customWidth="1"/>
    <col min="6400" max="6400" width="25.1640625" style="36" customWidth="1"/>
    <col min="6401" max="6401" width="22.5" style="36" customWidth="1"/>
    <col min="6402" max="6402" width="14.33203125" style="36" customWidth="1"/>
    <col min="6403" max="6403" width="18.5" style="36" customWidth="1"/>
    <col min="6404" max="6404" width="18.83203125" style="36" customWidth="1"/>
    <col min="6405" max="6405" width="19.5" style="36" customWidth="1"/>
    <col min="6406" max="6406" width="16.83203125" style="36" customWidth="1"/>
    <col min="6407" max="6407" width="16" style="36" customWidth="1"/>
    <col min="6408" max="6408" width="13.6640625" style="36" customWidth="1"/>
    <col min="6409" max="6654" width="9.1640625" style="36"/>
    <col min="6655" max="6655" width="16.5" style="36" customWidth="1"/>
    <col min="6656" max="6656" width="25.1640625" style="36" customWidth="1"/>
    <col min="6657" max="6657" width="22.5" style="36" customWidth="1"/>
    <col min="6658" max="6658" width="14.33203125" style="36" customWidth="1"/>
    <col min="6659" max="6659" width="18.5" style="36" customWidth="1"/>
    <col min="6660" max="6660" width="18.83203125" style="36" customWidth="1"/>
    <col min="6661" max="6661" width="19.5" style="36" customWidth="1"/>
    <col min="6662" max="6662" width="16.83203125" style="36" customWidth="1"/>
    <col min="6663" max="6663" width="16" style="36" customWidth="1"/>
    <col min="6664" max="6664" width="13.6640625" style="36" customWidth="1"/>
    <col min="6665" max="6910" width="9.1640625" style="36"/>
    <col min="6911" max="6911" width="16.5" style="36" customWidth="1"/>
    <col min="6912" max="6912" width="25.1640625" style="36" customWidth="1"/>
    <col min="6913" max="6913" width="22.5" style="36" customWidth="1"/>
    <col min="6914" max="6914" width="14.33203125" style="36" customWidth="1"/>
    <col min="6915" max="6915" width="18.5" style="36" customWidth="1"/>
    <col min="6916" max="6916" width="18.83203125" style="36" customWidth="1"/>
    <col min="6917" max="6917" width="19.5" style="36" customWidth="1"/>
    <col min="6918" max="6918" width="16.83203125" style="36" customWidth="1"/>
    <col min="6919" max="6919" width="16" style="36" customWidth="1"/>
    <col min="6920" max="6920" width="13.6640625" style="36" customWidth="1"/>
    <col min="6921" max="7166" width="9.1640625" style="36"/>
    <col min="7167" max="7167" width="16.5" style="36" customWidth="1"/>
    <col min="7168" max="7168" width="25.1640625" style="36" customWidth="1"/>
    <col min="7169" max="7169" width="22.5" style="36" customWidth="1"/>
    <col min="7170" max="7170" width="14.33203125" style="36" customWidth="1"/>
    <col min="7171" max="7171" width="18.5" style="36" customWidth="1"/>
    <col min="7172" max="7172" width="18.83203125" style="36" customWidth="1"/>
    <col min="7173" max="7173" width="19.5" style="36" customWidth="1"/>
    <col min="7174" max="7174" width="16.83203125" style="36" customWidth="1"/>
    <col min="7175" max="7175" width="16" style="36" customWidth="1"/>
    <col min="7176" max="7176" width="13.6640625" style="36" customWidth="1"/>
    <col min="7177" max="7422" width="9.1640625" style="36"/>
    <col min="7423" max="7423" width="16.5" style="36" customWidth="1"/>
    <col min="7424" max="7424" width="25.1640625" style="36" customWidth="1"/>
    <col min="7425" max="7425" width="22.5" style="36" customWidth="1"/>
    <col min="7426" max="7426" width="14.33203125" style="36" customWidth="1"/>
    <col min="7427" max="7427" width="18.5" style="36" customWidth="1"/>
    <col min="7428" max="7428" width="18.83203125" style="36" customWidth="1"/>
    <col min="7429" max="7429" width="19.5" style="36" customWidth="1"/>
    <col min="7430" max="7430" width="16.83203125" style="36" customWidth="1"/>
    <col min="7431" max="7431" width="16" style="36" customWidth="1"/>
    <col min="7432" max="7432" width="13.6640625" style="36" customWidth="1"/>
    <col min="7433" max="7678" width="9.1640625" style="36"/>
    <col min="7679" max="7679" width="16.5" style="36" customWidth="1"/>
    <col min="7680" max="7680" width="25.1640625" style="36" customWidth="1"/>
    <col min="7681" max="7681" width="22.5" style="36" customWidth="1"/>
    <col min="7682" max="7682" width="14.33203125" style="36" customWidth="1"/>
    <col min="7683" max="7683" width="18.5" style="36" customWidth="1"/>
    <col min="7684" max="7684" width="18.83203125" style="36" customWidth="1"/>
    <col min="7685" max="7685" width="19.5" style="36" customWidth="1"/>
    <col min="7686" max="7686" width="16.83203125" style="36" customWidth="1"/>
    <col min="7687" max="7687" width="16" style="36" customWidth="1"/>
    <col min="7688" max="7688" width="13.6640625" style="36" customWidth="1"/>
    <col min="7689" max="7934" width="9.1640625" style="36"/>
    <col min="7935" max="7935" width="16.5" style="36" customWidth="1"/>
    <col min="7936" max="7936" width="25.1640625" style="36" customWidth="1"/>
    <col min="7937" max="7937" width="22.5" style="36" customWidth="1"/>
    <col min="7938" max="7938" width="14.33203125" style="36" customWidth="1"/>
    <col min="7939" max="7939" width="18.5" style="36" customWidth="1"/>
    <col min="7940" max="7940" width="18.83203125" style="36" customWidth="1"/>
    <col min="7941" max="7941" width="19.5" style="36" customWidth="1"/>
    <col min="7942" max="7942" width="16.83203125" style="36" customWidth="1"/>
    <col min="7943" max="7943" width="16" style="36" customWidth="1"/>
    <col min="7944" max="7944" width="13.6640625" style="36" customWidth="1"/>
    <col min="7945" max="8190" width="9.1640625" style="36"/>
    <col min="8191" max="8191" width="16.5" style="36" customWidth="1"/>
    <col min="8192" max="8192" width="25.1640625" style="36" customWidth="1"/>
    <col min="8193" max="8193" width="22.5" style="36" customWidth="1"/>
    <col min="8194" max="8194" width="14.33203125" style="36" customWidth="1"/>
    <col min="8195" max="8195" width="18.5" style="36" customWidth="1"/>
    <col min="8196" max="8196" width="18.83203125" style="36" customWidth="1"/>
    <col min="8197" max="8197" width="19.5" style="36" customWidth="1"/>
    <col min="8198" max="8198" width="16.83203125" style="36" customWidth="1"/>
    <col min="8199" max="8199" width="16" style="36" customWidth="1"/>
    <col min="8200" max="8200" width="13.6640625" style="36" customWidth="1"/>
    <col min="8201" max="8446" width="9.1640625" style="36"/>
    <col min="8447" max="8447" width="16.5" style="36" customWidth="1"/>
    <col min="8448" max="8448" width="25.1640625" style="36" customWidth="1"/>
    <col min="8449" max="8449" width="22.5" style="36" customWidth="1"/>
    <col min="8450" max="8450" width="14.33203125" style="36" customWidth="1"/>
    <col min="8451" max="8451" width="18.5" style="36" customWidth="1"/>
    <col min="8452" max="8452" width="18.83203125" style="36" customWidth="1"/>
    <col min="8453" max="8453" width="19.5" style="36" customWidth="1"/>
    <col min="8454" max="8454" width="16.83203125" style="36" customWidth="1"/>
    <col min="8455" max="8455" width="16" style="36" customWidth="1"/>
    <col min="8456" max="8456" width="13.6640625" style="36" customWidth="1"/>
    <col min="8457" max="8702" width="9.1640625" style="36"/>
    <col min="8703" max="8703" width="16.5" style="36" customWidth="1"/>
    <col min="8704" max="8704" width="25.1640625" style="36" customWidth="1"/>
    <col min="8705" max="8705" width="22.5" style="36" customWidth="1"/>
    <col min="8706" max="8706" width="14.33203125" style="36" customWidth="1"/>
    <col min="8707" max="8707" width="18.5" style="36" customWidth="1"/>
    <col min="8708" max="8708" width="18.83203125" style="36" customWidth="1"/>
    <col min="8709" max="8709" width="19.5" style="36" customWidth="1"/>
    <col min="8710" max="8710" width="16.83203125" style="36" customWidth="1"/>
    <col min="8711" max="8711" width="16" style="36" customWidth="1"/>
    <col min="8712" max="8712" width="13.6640625" style="36" customWidth="1"/>
    <col min="8713" max="8958" width="9.1640625" style="36"/>
    <col min="8959" max="8959" width="16.5" style="36" customWidth="1"/>
    <col min="8960" max="8960" width="25.1640625" style="36" customWidth="1"/>
    <col min="8961" max="8961" width="22.5" style="36" customWidth="1"/>
    <col min="8962" max="8962" width="14.33203125" style="36" customWidth="1"/>
    <col min="8963" max="8963" width="18.5" style="36" customWidth="1"/>
    <col min="8964" max="8964" width="18.83203125" style="36" customWidth="1"/>
    <col min="8965" max="8965" width="19.5" style="36" customWidth="1"/>
    <col min="8966" max="8966" width="16.83203125" style="36" customWidth="1"/>
    <col min="8967" max="8967" width="16" style="36" customWidth="1"/>
    <col min="8968" max="8968" width="13.6640625" style="36" customWidth="1"/>
    <col min="8969" max="9214" width="9.1640625" style="36"/>
    <col min="9215" max="9215" width="16.5" style="36" customWidth="1"/>
    <col min="9216" max="9216" width="25.1640625" style="36" customWidth="1"/>
    <col min="9217" max="9217" width="22.5" style="36" customWidth="1"/>
    <col min="9218" max="9218" width="14.33203125" style="36" customWidth="1"/>
    <col min="9219" max="9219" width="18.5" style="36" customWidth="1"/>
    <col min="9220" max="9220" width="18.83203125" style="36" customWidth="1"/>
    <col min="9221" max="9221" width="19.5" style="36" customWidth="1"/>
    <col min="9222" max="9222" width="16.83203125" style="36" customWidth="1"/>
    <col min="9223" max="9223" width="16" style="36" customWidth="1"/>
    <col min="9224" max="9224" width="13.6640625" style="36" customWidth="1"/>
    <col min="9225" max="9470" width="9.1640625" style="36"/>
    <col min="9471" max="9471" width="16.5" style="36" customWidth="1"/>
    <col min="9472" max="9472" width="25.1640625" style="36" customWidth="1"/>
    <col min="9473" max="9473" width="22.5" style="36" customWidth="1"/>
    <col min="9474" max="9474" width="14.33203125" style="36" customWidth="1"/>
    <col min="9475" max="9475" width="18.5" style="36" customWidth="1"/>
    <col min="9476" max="9476" width="18.83203125" style="36" customWidth="1"/>
    <col min="9477" max="9477" width="19.5" style="36" customWidth="1"/>
    <col min="9478" max="9478" width="16.83203125" style="36" customWidth="1"/>
    <col min="9479" max="9479" width="16" style="36" customWidth="1"/>
    <col min="9480" max="9480" width="13.6640625" style="36" customWidth="1"/>
    <col min="9481" max="9726" width="9.1640625" style="36"/>
    <col min="9727" max="9727" width="16.5" style="36" customWidth="1"/>
    <col min="9728" max="9728" width="25.1640625" style="36" customWidth="1"/>
    <col min="9729" max="9729" width="22.5" style="36" customWidth="1"/>
    <col min="9730" max="9730" width="14.33203125" style="36" customWidth="1"/>
    <col min="9731" max="9731" width="18.5" style="36" customWidth="1"/>
    <col min="9732" max="9732" width="18.83203125" style="36" customWidth="1"/>
    <col min="9733" max="9733" width="19.5" style="36" customWidth="1"/>
    <col min="9734" max="9734" width="16.83203125" style="36" customWidth="1"/>
    <col min="9735" max="9735" width="16" style="36" customWidth="1"/>
    <col min="9736" max="9736" width="13.6640625" style="36" customWidth="1"/>
    <col min="9737" max="9982" width="9.1640625" style="36"/>
    <col min="9983" max="9983" width="16.5" style="36" customWidth="1"/>
    <col min="9984" max="9984" width="25.1640625" style="36" customWidth="1"/>
    <col min="9985" max="9985" width="22.5" style="36" customWidth="1"/>
    <col min="9986" max="9986" width="14.33203125" style="36" customWidth="1"/>
    <col min="9987" max="9987" width="18.5" style="36" customWidth="1"/>
    <col min="9988" max="9988" width="18.83203125" style="36" customWidth="1"/>
    <col min="9989" max="9989" width="19.5" style="36" customWidth="1"/>
    <col min="9990" max="9990" width="16.83203125" style="36" customWidth="1"/>
    <col min="9991" max="9991" width="16" style="36" customWidth="1"/>
    <col min="9992" max="9992" width="13.6640625" style="36" customWidth="1"/>
    <col min="9993" max="10238" width="9.1640625" style="36"/>
    <col min="10239" max="10239" width="16.5" style="36" customWidth="1"/>
    <col min="10240" max="10240" width="25.1640625" style="36" customWidth="1"/>
    <col min="10241" max="10241" width="22.5" style="36" customWidth="1"/>
    <col min="10242" max="10242" width="14.33203125" style="36" customWidth="1"/>
    <col min="10243" max="10243" width="18.5" style="36" customWidth="1"/>
    <col min="10244" max="10244" width="18.83203125" style="36" customWidth="1"/>
    <col min="10245" max="10245" width="19.5" style="36" customWidth="1"/>
    <col min="10246" max="10246" width="16.83203125" style="36" customWidth="1"/>
    <col min="10247" max="10247" width="16" style="36" customWidth="1"/>
    <col min="10248" max="10248" width="13.6640625" style="36" customWidth="1"/>
    <col min="10249" max="10494" width="9.1640625" style="36"/>
    <col min="10495" max="10495" width="16.5" style="36" customWidth="1"/>
    <col min="10496" max="10496" width="25.1640625" style="36" customWidth="1"/>
    <col min="10497" max="10497" width="22.5" style="36" customWidth="1"/>
    <col min="10498" max="10498" width="14.33203125" style="36" customWidth="1"/>
    <col min="10499" max="10499" width="18.5" style="36" customWidth="1"/>
    <col min="10500" max="10500" width="18.83203125" style="36" customWidth="1"/>
    <col min="10501" max="10501" width="19.5" style="36" customWidth="1"/>
    <col min="10502" max="10502" width="16.83203125" style="36" customWidth="1"/>
    <col min="10503" max="10503" width="16" style="36" customWidth="1"/>
    <col min="10504" max="10504" width="13.6640625" style="36" customWidth="1"/>
    <col min="10505" max="10750" width="9.1640625" style="36"/>
    <col min="10751" max="10751" width="16.5" style="36" customWidth="1"/>
    <col min="10752" max="10752" width="25.1640625" style="36" customWidth="1"/>
    <col min="10753" max="10753" width="22.5" style="36" customWidth="1"/>
    <col min="10754" max="10754" width="14.33203125" style="36" customWidth="1"/>
    <col min="10755" max="10755" width="18.5" style="36" customWidth="1"/>
    <col min="10756" max="10756" width="18.83203125" style="36" customWidth="1"/>
    <col min="10757" max="10757" width="19.5" style="36" customWidth="1"/>
    <col min="10758" max="10758" width="16.83203125" style="36" customWidth="1"/>
    <col min="10759" max="10759" width="16" style="36" customWidth="1"/>
    <col min="10760" max="10760" width="13.6640625" style="36" customWidth="1"/>
    <col min="10761" max="11006" width="9.1640625" style="36"/>
    <col min="11007" max="11007" width="16.5" style="36" customWidth="1"/>
    <col min="11008" max="11008" width="25.1640625" style="36" customWidth="1"/>
    <col min="11009" max="11009" width="22.5" style="36" customWidth="1"/>
    <col min="11010" max="11010" width="14.33203125" style="36" customWidth="1"/>
    <col min="11011" max="11011" width="18.5" style="36" customWidth="1"/>
    <col min="11012" max="11012" width="18.83203125" style="36" customWidth="1"/>
    <col min="11013" max="11013" width="19.5" style="36" customWidth="1"/>
    <col min="11014" max="11014" width="16.83203125" style="36" customWidth="1"/>
    <col min="11015" max="11015" width="16" style="36" customWidth="1"/>
    <col min="11016" max="11016" width="13.6640625" style="36" customWidth="1"/>
    <col min="11017" max="11262" width="9.1640625" style="36"/>
    <col min="11263" max="11263" width="16.5" style="36" customWidth="1"/>
    <col min="11264" max="11264" width="25.1640625" style="36" customWidth="1"/>
    <col min="11265" max="11265" width="22.5" style="36" customWidth="1"/>
    <col min="11266" max="11266" width="14.33203125" style="36" customWidth="1"/>
    <col min="11267" max="11267" width="18.5" style="36" customWidth="1"/>
    <col min="11268" max="11268" width="18.83203125" style="36" customWidth="1"/>
    <col min="11269" max="11269" width="19.5" style="36" customWidth="1"/>
    <col min="11270" max="11270" width="16.83203125" style="36" customWidth="1"/>
    <col min="11271" max="11271" width="16" style="36" customWidth="1"/>
    <col min="11272" max="11272" width="13.6640625" style="36" customWidth="1"/>
    <col min="11273" max="11518" width="9.1640625" style="36"/>
    <col min="11519" max="11519" width="16.5" style="36" customWidth="1"/>
    <col min="11520" max="11520" width="25.1640625" style="36" customWidth="1"/>
    <col min="11521" max="11521" width="22.5" style="36" customWidth="1"/>
    <col min="11522" max="11522" width="14.33203125" style="36" customWidth="1"/>
    <col min="11523" max="11523" width="18.5" style="36" customWidth="1"/>
    <col min="11524" max="11524" width="18.83203125" style="36" customWidth="1"/>
    <col min="11525" max="11525" width="19.5" style="36" customWidth="1"/>
    <col min="11526" max="11526" width="16.83203125" style="36" customWidth="1"/>
    <col min="11527" max="11527" width="16" style="36" customWidth="1"/>
    <col min="11528" max="11528" width="13.6640625" style="36" customWidth="1"/>
    <col min="11529" max="11774" width="9.1640625" style="36"/>
    <col min="11775" max="11775" width="16.5" style="36" customWidth="1"/>
    <col min="11776" max="11776" width="25.1640625" style="36" customWidth="1"/>
    <col min="11777" max="11777" width="22.5" style="36" customWidth="1"/>
    <col min="11778" max="11778" width="14.33203125" style="36" customWidth="1"/>
    <col min="11779" max="11779" width="18.5" style="36" customWidth="1"/>
    <col min="11780" max="11780" width="18.83203125" style="36" customWidth="1"/>
    <col min="11781" max="11781" width="19.5" style="36" customWidth="1"/>
    <col min="11782" max="11782" width="16.83203125" style="36" customWidth="1"/>
    <col min="11783" max="11783" width="16" style="36" customWidth="1"/>
    <col min="11784" max="11784" width="13.6640625" style="36" customWidth="1"/>
    <col min="11785" max="12030" width="9.1640625" style="36"/>
    <col min="12031" max="12031" width="16.5" style="36" customWidth="1"/>
    <col min="12032" max="12032" width="25.1640625" style="36" customWidth="1"/>
    <col min="12033" max="12033" width="22.5" style="36" customWidth="1"/>
    <col min="12034" max="12034" width="14.33203125" style="36" customWidth="1"/>
    <col min="12035" max="12035" width="18.5" style="36" customWidth="1"/>
    <col min="12036" max="12036" width="18.83203125" style="36" customWidth="1"/>
    <col min="12037" max="12037" width="19.5" style="36" customWidth="1"/>
    <col min="12038" max="12038" width="16.83203125" style="36" customWidth="1"/>
    <col min="12039" max="12039" width="16" style="36" customWidth="1"/>
    <col min="12040" max="12040" width="13.6640625" style="36" customWidth="1"/>
    <col min="12041" max="12286" width="9.1640625" style="36"/>
    <col min="12287" max="12287" width="16.5" style="36" customWidth="1"/>
    <col min="12288" max="12288" width="25.1640625" style="36" customWidth="1"/>
    <col min="12289" max="12289" width="22.5" style="36" customWidth="1"/>
    <col min="12290" max="12290" width="14.33203125" style="36" customWidth="1"/>
    <col min="12291" max="12291" width="18.5" style="36" customWidth="1"/>
    <col min="12292" max="12292" width="18.83203125" style="36" customWidth="1"/>
    <col min="12293" max="12293" width="19.5" style="36" customWidth="1"/>
    <col min="12294" max="12294" width="16.83203125" style="36" customWidth="1"/>
    <col min="12295" max="12295" width="16" style="36" customWidth="1"/>
    <col min="12296" max="12296" width="13.6640625" style="36" customWidth="1"/>
    <col min="12297" max="12542" width="9.1640625" style="36"/>
    <col min="12543" max="12543" width="16.5" style="36" customWidth="1"/>
    <col min="12544" max="12544" width="25.1640625" style="36" customWidth="1"/>
    <col min="12545" max="12545" width="22.5" style="36" customWidth="1"/>
    <col min="12546" max="12546" width="14.33203125" style="36" customWidth="1"/>
    <col min="12547" max="12547" width="18.5" style="36" customWidth="1"/>
    <col min="12548" max="12548" width="18.83203125" style="36" customWidth="1"/>
    <col min="12549" max="12549" width="19.5" style="36" customWidth="1"/>
    <col min="12550" max="12550" width="16.83203125" style="36" customWidth="1"/>
    <col min="12551" max="12551" width="16" style="36" customWidth="1"/>
    <col min="12552" max="12552" width="13.6640625" style="36" customWidth="1"/>
    <col min="12553" max="12798" width="9.1640625" style="36"/>
    <col min="12799" max="12799" width="16.5" style="36" customWidth="1"/>
    <col min="12800" max="12800" width="25.1640625" style="36" customWidth="1"/>
    <col min="12801" max="12801" width="22.5" style="36" customWidth="1"/>
    <col min="12802" max="12802" width="14.33203125" style="36" customWidth="1"/>
    <col min="12803" max="12803" width="18.5" style="36" customWidth="1"/>
    <col min="12804" max="12804" width="18.83203125" style="36" customWidth="1"/>
    <col min="12805" max="12805" width="19.5" style="36" customWidth="1"/>
    <col min="12806" max="12806" width="16.83203125" style="36" customWidth="1"/>
    <col min="12807" max="12807" width="16" style="36" customWidth="1"/>
    <col min="12808" max="12808" width="13.6640625" style="36" customWidth="1"/>
    <col min="12809" max="13054" width="9.1640625" style="36"/>
    <col min="13055" max="13055" width="16.5" style="36" customWidth="1"/>
    <col min="13056" max="13056" width="25.1640625" style="36" customWidth="1"/>
    <col min="13057" max="13057" width="22.5" style="36" customWidth="1"/>
    <col min="13058" max="13058" width="14.33203125" style="36" customWidth="1"/>
    <col min="13059" max="13059" width="18.5" style="36" customWidth="1"/>
    <col min="13060" max="13060" width="18.83203125" style="36" customWidth="1"/>
    <col min="13061" max="13061" width="19.5" style="36" customWidth="1"/>
    <col min="13062" max="13062" width="16.83203125" style="36" customWidth="1"/>
    <col min="13063" max="13063" width="16" style="36" customWidth="1"/>
    <col min="13064" max="13064" width="13.6640625" style="36" customWidth="1"/>
    <col min="13065" max="13310" width="9.1640625" style="36"/>
    <col min="13311" max="13311" width="16.5" style="36" customWidth="1"/>
    <col min="13312" max="13312" width="25.1640625" style="36" customWidth="1"/>
    <col min="13313" max="13313" width="22.5" style="36" customWidth="1"/>
    <col min="13314" max="13314" width="14.33203125" style="36" customWidth="1"/>
    <col min="13315" max="13315" width="18.5" style="36" customWidth="1"/>
    <col min="13316" max="13316" width="18.83203125" style="36" customWidth="1"/>
    <col min="13317" max="13317" width="19.5" style="36" customWidth="1"/>
    <col min="13318" max="13318" width="16.83203125" style="36" customWidth="1"/>
    <col min="13319" max="13319" width="16" style="36" customWidth="1"/>
    <col min="13320" max="13320" width="13.6640625" style="36" customWidth="1"/>
    <col min="13321" max="13566" width="9.1640625" style="36"/>
    <col min="13567" max="13567" width="16.5" style="36" customWidth="1"/>
    <col min="13568" max="13568" width="25.1640625" style="36" customWidth="1"/>
    <col min="13569" max="13569" width="22.5" style="36" customWidth="1"/>
    <col min="13570" max="13570" width="14.33203125" style="36" customWidth="1"/>
    <col min="13571" max="13571" width="18.5" style="36" customWidth="1"/>
    <col min="13572" max="13572" width="18.83203125" style="36" customWidth="1"/>
    <col min="13573" max="13573" width="19.5" style="36" customWidth="1"/>
    <col min="13574" max="13574" width="16.83203125" style="36" customWidth="1"/>
    <col min="13575" max="13575" width="16" style="36" customWidth="1"/>
    <col min="13576" max="13576" width="13.6640625" style="36" customWidth="1"/>
    <col min="13577" max="13822" width="9.1640625" style="36"/>
    <col min="13823" max="13823" width="16.5" style="36" customWidth="1"/>
    <col min="13824" max="13824" width="25.1640625" style="36" customWidth="1"/>
    <col min="13825" max="13825" width="22.5" style="36" customWidth="1"/>
    <col min="13826" max="13826" width="14.33203125" style="36" customWidth="1"/>
    <col min="13827" max="13827" width="18.5" style="36" customWidth="1"/>
    <col min="13828" max="13828" width="18.83203125" style="36" customWidth="1"/>
    <col min="13829" max="13829" width="19.5" style="36" customWidth="1"/>
    <col min="13830" max="13830" width="16.83203125" style="36" customWidth="1"/>
    <col min="13831" max="13831" width="16" style="36" customWidth="1"/>
    <col min="13832" max="13832" width="13.6640625" style="36" customWidth="1"/>
    <col min="13833" max="14078" width="9.1640625" style="36"/>
    <col min="14079" max="14079" width="16.5" style="36" customWidth="1"/>
    <col min="14080" max="14080" width="25.1640625" style="36" customWidth="1"/>
    <col min="14081" max="14081" width="22.5" style="36" customWidth="1"/>
    <col min="14082" max="14082" width="14.33203125" style="36" customWidth="1"/>
    <col min="14083" max="14083" width="18.5" style="36" customWidth="1"/>
    <col min="14084" max="14084" width="18.83203125" style="36" customWidth="1"/>
    <col min="14085" max="14085" width="19.5" style="36" customWidth="1"/>
    <col min="14086" max="14086" width="16.83203125" style="36" customWidth="1"/>
    <col min="14087" max="14087" width="16" style="36" customWidth="1"/>
    <col min="14088" max="14088" width="13.6640625" style="36" customWidth="1"/>
    <col min="14089" max="14334" width="9.1640625" style="36"/>
    <col min="14335" max="14335" width="16.5" style="36" customWidth="1"/>
    <col min="14336" max="14336" width="25.1640625" style="36" customWidth="1"/>
    <col min="14337" max="14337" width="22.5" style="36" customWidth="1"/>
    <col min="14338" max="14338" width="14.33203125" style="36" customWidth="1"/>
    <col min="14339" max="14339" width="18.5" style="36" customWidth="1"/>
    <col min="14340" max="14340" width="18.83203125" style="36" customWidth="1"/>
    <col min="14341" max="14341" width="19.5" style="36" customWidth="1"/>
    <col min="14342" max="14342" width="16.83203125" style="36" customWidth="1"/>
    <col min="14343" max="14343" width="16" style="36" customWidth="1"/>
    <col min="14344" max="14344" width="13.6640625" style="36" customWidth="1"/>
    <col min="14345" max="14590" width="9.1640625" style="36"/>
    <col min="14591" max="14591" width="16.5" style="36" customWidth="1"/>
    <col min="14592" max="14592" width="25.1640625" style="36" customWidth="1"/>
    <col min="14593" max="14593" width="22.5" style="36" customWidth="1"/>
    <col min="14594" max="14594" width="14.33203125" style="36" customWidth="1"/>
    <col min="14595" max="14595" width="18.5" style="36" customWidth="1"/>
    <col min="14596" max="14596" width="18.83203125" style="36" customWidth="1"/>
    <col min="14597" max="14597" width="19.5" style="36" customWidth="1"/>
    <col min="14598" max="14598" width="16.83203125" style="36" customWidth="1"/>
    <col min="14599" max="14599" width="16" style="36" customWidth="1"/>
    <col min="14600" max="14600" width="13.6640625" style="36" customWidth="1"/>
    <col min="14601" max="14846" width="9.1640625" style="36"/>
    <col min="14847" max="14847" width="16.5" style="36" customWidth="1"/>
    <col min="14848" max="14848" width="25.1640625" style="36" customWidth="1"/>
    <col min="14849" max="14849" width="22.5" style="36" customWidth="1"/>
    <col min="14850" max="14850" width="14.33203125" style="36" customWidth="1"/>
    <col min="14851" max="14851" width="18.5" style="36" customWidth="1"/>
    <col min="14852" max="14852" width="18.83203125" style="36" customWidth="1"/>
    <col min="14853" max="14853" width="19.5" style="36" customWidth="1"/>
    <col min="14854" max="14854" width="16.83203125" style="36" customWidth="1"/>
    <col min="14855" max="14855" width="16" style="36" customWidth="1"/>
    <col min="14856" max="14856" width="13.6640625" style="36" customWidth="1"/>
    <col min="14857" max="15102" width="9.1640625" style="36"/>
    <col min="15103" max="15103" width="16.5" style="36" customWidth="1"/>
    <col min="15104" max="15104" width="25.1640625" style="36" customWidth="1"/>
    <col min="15105" max="15105" width="22.5" style="36" customWidth="1"/>
    <col min="15106" max="15106" width="14.33203125" style="36" customWidth="1"/>
    <col min="15107" max="15107" width="18.5" style="36" customWidth="1"/>
    <col min="15108" max="15108" width="18.83203125" style="36" customWidth="1"/>
    <col min="15109" max="15109" width="19.5" style="36" customWidth="1"/>
    <col min="15110" max="15110" width="16.83203125" style="36" customWidth="1"/>
    <col min="15111" max="15111" width="16" style="36" customWidth="1"/>
    <col min="15112" max="15112" width="13.6640625" style="36" customWidth="1"/>
    <col min="15113" max="15358" width="9.1640625" style="36"/>
    <col min="15359" max="15359" width="16.5" style="36" customWidth="1"/>
    <col min="15360" max="15360" width="25.1640625" style="36" customWidth="1"/>
    <col min="15361" max="15361" width="22.5" style="36" customWidth="1"/>
    <col min="15362" max="15362" width="14.33203125" style="36" customWidth="1"/>
    <col min="15363" max="15363" width="18.5" style="36" customWidth="1"/>
    <col min="15364" max="15364" width="18.83203125" style="36" customWidth="1"/>
    <col min="15365" max="15365" width="19.5" style="36" customWidth="1"/>
    <col min="15366" max="15366" width="16.83203125" style="36" customWidth="1"/>
    <col min="15367" max="15367" width="16" style="36" customWidth="1"/>
    <col min="15368" max="15368" width="13.6640625" style="36" customWidth="1"/>
    <col min="15369" max="15614" width="9.1640625" style="36"/>
    <col min="15615" max="15615" width="16.5" style="36" customWidth="1"/>
    <col min="15616" max="15616" width="25.1640625" style="36" customWidth="1"/>
    <col min="15617" max="15617" width="22.5" style="36" customWidth="1"/>
    <col min="15618" max="15618" width="14.33203125" style="36" customWidth="1"/>
    <col min="15619" max="15619" width="18.5" style="36" customWidth="1"/>
    <col min="15620" max="15620" width="18.83203125" style="36" customWidth="1"/>
    <col min="15621" max="15621" width="19.5" style="36" customWidth="1"/>
    <col min="15622" max="15622" width="16.83203125" style="36" customWidth="1"/>
    <col min="15623" max="15623" width="16" style="36" customWidth="1"/>
    <col min="15624" max="15624" width="13.6640625" style="36" customWidth="1"/>
    <col min="15625" max="15870" width="9.1640625" style="36"/>
    <col min="15871" max="15871" width="16.5" style="36" customWidth="1"/>
    <col min="15872" max="15872" width="25.1640625" style="36" customWidth="1"/>
    <col min="15873" max="15873" width="22.5" style="36" customWidth="1"/>
    <col min="15874" max="15874" width="14.33203125" style="36" customWidth="1"/>
    <col min="15875" max="15875" width="18.5" style="36" customWidth="1"/>
    <col min="15876" max="15876" width="18.83203125" style="36" customWidth="1"/>
    <col min="15877" max="15877" width="19.5" style="36" customWidth="1"/>
    <col min="15878" max="15878" width="16.83203125" style="36" customWidth="1"/>
    <col min="15879" max="15879" width="16" style="36" customWidth="1"/>
    <col min="15880" max="15880" width="13.6640625" style="36" customWidth="1"/>
    <col min="15881" max="16126" width="9.1640625" style="36"/>
    <col min="16127" max="16127" width="16.5" style="36" customWidth="1"/>
    <col min="16128" max="16128" width="25.1640625" style="36" customWidth="1"/>
    <col min="16129" max="16129" width="22.5" style="36" customWidth="1"/>
    <col min="16130" max="16130" width="14.33203125" style="36" customWidth="1"/>
    <col min="16131" max="16131" width="18.5" style="36" customWidth="1"/>
    <col min="16132" max="16132" width="18.83203125" style="36" customWidth="1"/>
    <col min="16133" max="16133" width="19.5" style="36" customWidth="1"/>
    <col min="16134" max="16134" width="16.83203125" style="36" customWidth="1"/>
    <col min="16135" max="16135" width="16" style="36" customWidth="1"/>
    <col min="16136" max="16136" width="13.6640625" style="36" customWidth="1"/>
    <col min="16137" max="16384" width="9.1640625" style="36"/>
  </cols>
  <sheetData>
    <row r="1" spans="1:10" ht="21" x14ac:dyDescent="0.2">
      <c r="A1" s="204" t="s">
        <v>75</v>
      </c>
      <c r="B1" s="204"/>
      <c r="C1" s="204"/>
      <c r="D1" s="204"/>
      <c r="E1" s="205"/>
    </row>
    <row r="2" spans="1:10" ht="20.25" customHeight="1" x14ac:dyDescent="0.2">
      <c r="A2" s="37"/>
      <c r="B2" s="37"/>
      <c r="C2" s="37"/>
      <c r="D2" s="37"/>
      <c r="E2" s="37"/>
      <c r="F2" s="37"/>
      <c r="G2" s="37"/>
      <c r="H2" s="38" t="s">
        <v>0</v>
      </c>
      <c r="I2" s="37"/>
    </row>
    <row r="3" spans="1:10" x14ac:dyDescent="0.2">
      <c r="A3" s="39" t="s">
        <v>1</v>
      </c>
      <c r="B3" s="40"/>
      <c r="C3" s="40"/>
      <c r="D3" s="40"/>
      <c r="E3" s="40"/>
      <c r="F3" s="40"/>
      <c r="G3" s="40"/>
      <c r="H3" s="40"/>
      <c r="I3" s="40"/>
    </row>
    <row r="4" spans="1:10" ht="48" x14ac:dyDescent="0.2">
      <c r="A4" s="32" t="s">
        <v>2</v>
      </c>
      <c r="B4" s="1" t="s">
        <v>3</v>
      </c>
      <c r="C4" s="1" t="s">
        <v>4</v>
      </c>
      <c r="D4" s="1" t="s">
        <v>69</v>
      </c>
      <c r="E4" s="1" t="s">
        <v>5</v>
      </c>
      <c r="F4" s="1" t="s">
        <v>6</v>
      </c>
      <c r="G4" s="1" t="s">
        <v>73</v>
      </c>
      <c r="H4" s="47" t="s">
        <v>307</v>
      </c>
      <c r="I4" s="48" t="s">
        <v>308</v>
      </c>
      <c r="J4" s="29" t="s">
        <v>7</v>
      </c>
    </row>
    <row r="5" spans="1:10" ht="25.5" customHeight="1" x14ac:dyDescent="0.2">
      <c r="A5" s="41" t="s">
        <v>8</v>
      </c>
      <c r="B5" s="2">
        <v>1012</v>
      </c>
      <c r="C5" s="3">
        <v>1012</v>
      </c>
      <c r="D5" s="2">
        <v>890</v>
      </c>
      <c r="E5" s="2">
        <v>33</v>
      </c>
      <c r="F5" s="41">
        <v>0</v>
      </c>
      <c r="G5" s="41">
        <v>33</v>
      </c>
      <c r="H5" s="41">
        <v>33</v>
      </c>
      <c r="I5" s="41">
        <v>33</v>
      </c>
      <c r="J5" s="41"/>
    </row>
    <row r="6" spans="1:10" s="44" customFormat="1" ht="25.5" customHeight="1" x14ac:dyDescent="0.2">
      <c r="A6" s="42" t="s">
        <v>9</v>
      </c>
      <c r="B6" s="2">
        <v>1012</v>
      </c>
      <c r="C6" s="3">
        <v>1012</v>
      </c>
      <c r="D6" s="2">
        <v>890</v>
      </c>
      <c r="E6" s="2">
        <v>33</v>
      </c>
      <c r="F6" s="41">
        <v>0</v>
      </c>
      <c r="G6" s="41">
        <v>33</v>
      </c>
      <c r="H6" s="41">
        <v>33</v>
      </c>
      <c r="I6" s="41">
        <v>33</v>
      </c>
      <c r="J6" s="43"/>
    </row>
    <row r="7" spans="1:10" s="44" customFormat="1" ht="10.5" customHeight="1" x14ac:dyDescent="0.2">
      <c r="A7" s="45"/>
      <c r="B7" s="6"/>
      <c r="C7" s="6"/>
      <c r="D7" s="7"/>
      <c r="E7" s="6"/>
      <c r="F7" s="45"/>
      <c r="G7" s="45"/>
      <c r="H7" s="45"/>
      <c r="I7" s="45"/>
      <c r="J7" s="43"/>
    </row>
    <row r="9" spans="1:10" x14ac:dyDescent="0.2">
      <c r="A9" s="206" t="s">
        <v>10</v>
      </c>
      <c r="B9" s="206"/>
      <c r="C9" s="206"/>
      <c r="D9" s="206"/>
      <c r="E9" s="206"/>
      <c r="F9" s="206"/>
      <c r="G9" s="206"/>
      <c r="H9" s="206"/>
      <c r="I9" s="206"/>
      <c r="J9" s="41"/>
    </row>
    <row r="10" spans="1:10" s="46" customFormat="1" ht="48" x14ac:dyDescent="0.2">
      <c r="A10" s="31" t="s">
        <v>2</v>
      </c>
      <c r="B10" s="82" t="s">
        <v>3</v>
      </c>
      <c r="C10" s="31" t="s">
        <v>4</v>
      </c>
      <c r="D10" s="49" t="s">
        <v>70</v>
      </c>
      <c r="E10" s="49" t="s">
        <v>12</v>
      </c>
      <c r="F10" s="50" t="s">
        <v>11</v>
      </c>
      <c r="G10" s="82" t="s">
        <v>73</v>
      </c>
      <c r="H10" s="47" t="s">
        <v>307</v>
      </c>
      <c r="I10" s="48" t="s">
        <v>308</v>
      </c>
      <c r="J10" s="30" t="s">
        <v>7</v>
      </c>
    </row>
    <row r="11" spans="1:10" ht="16" x14ac:dyDescent="0.2">
      <c r="A11" s="8" t="s">
        <v>10</v>
      </c>
      <c r="B11" s="8">
        <v>79</v>
      </c>
      <c r="C11" s="8">
        <v>79</v>
      </c>
      <c r="D11" s="8">
        <v>540</v>
      </c>
      <c r="E11" s="8">
        <v>0</v>
      </c>
      <c r="F11" s="8">
        <v>79</v>
      </c>
      <c r="G11" s="8">
        <v>0</v>
      </c>
      <c r="H11" s="8">
        <v>0</v>
      </c>
      <c r="I11" s="8">
        <v>0</v>
      </c>
      <c r="J11" s="41"/>
    </row>
    <row r="12" spans="1:10" x14ac:dyDescent="0.2">
      <c r="A12" s="42" t="s">
        <v>9</v>
      </c>
      <c r="B12" s="8">
        <v>79</v>
      </c>
      <c r="C12" s="8">
        <v>79</v>
      </c>
      <c r="D12" s="8">
        <v>540</v>
      </c>
      <c r="E12" s="8">
        <v>0</v>
      </c>
      <c r="F12" s="8">
        <v>79</v>
      </c>
      <c r="G12" s="8">
        <v>0</v>
      </c>
      <c r="H12" s="8">
        <v>0</v>
      </c>
      <c r="I12" s="8">
        <v>0</v>
      </c>
      <c r="J12" s="41"/>
    </row>
    <row r="13" spans="1:10" x14ac:dyDescent="0.2">
      <c r="A13" s="45"/>
      <c r="B13" s="6"/>
      <c r="C13" s="6"/>
      <c r="D13" s="7"/>
      <c r="E13" s="6"/>
      <c r="F13" s="45"/>
      <c r="G13" s="45"/>
      <c r="H13" s="45"/>
      <c r="I13" s="45"/>
      <c r="J13" s="45"/>
    </row>
  </sheetData>
  <mergeCells count="2">
    <mergeCell ref="A1:E1"/>
    <mergeCell ref="A9:I9"/>
  </mergeCells>
  <pageMargins left="0.7" right="0.7" top="0.75" bottom="0.75" header="0.3" footer="0.3"/>
  <pageSetup scale="55" orientation="landscape"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3"/>
  <dimension ref="A1:J144"/>
  <sheetViews>
    <sheetView tabSelected="1" zoomScale="115" zoomScaleNormal="70" zoomScaleSheetLayoutView="86" workbookViewId="0">
      <pane ySplit="1" topLeftCell="A104" activePane="bottomLeft" state="frozen"/>
      <selection sqref="A1:E1"/>
      <selection pane="bottomLeft" activeCell="G107" sqref="G107"/>
    </sheetView>
  </sheetViews>
  <sheetFormatPr baseColWidth="10" defaultColWidth="8.83203125" defaultRowHeight="15" x14ac:dyDescent="0.2"/>
  <cols>
    <col min="1" max="1" width="10.1640625" bestFit="1" customWidth="1"/>
    <col min="2" max="2" width="16.5" customWidth="1"/>
    <col min="3" max="5" width="15.83203125" customWidth="1"/>
    <col min="6" max="6" width="32.1640625" customWidth="1"/>
    <col min="7" max="7" width="27.83203125" customWidth="1"/>
    <col min="259" max="259" width="62.6640625" customWidth="1"/>
    <col min="260" max="260" width="20" customWidth="1"/>
    <col min="261" max="261" width="33.83203125" customWidth="1"/>
    <col min="262" max="262" width="64.83203125" customWidth="1"/>
    <col min="515" max="515" width="62.6640625" customWidth="1"/>
    <col min="516" max="516" width="20" customWidth="1"/>
    <col min="517" max="517" width="33.83203125" customWidth="1"/>
    <col min="518" max="518" width="64.83203125" customWidth="1"/>
    <col min="771" max="771" width="62.6640625" customWidth="1"/>
    <col min="772" max="772" width="20" customWidth="1"/>
    <col min="773" max="773" width="33.83203125" customWidth="1"/>
    <col min="774" max="774" width="64.83203125" customWidth="1"/>
    <col min="1027" max="1027" width="62.6640625" customWidth="1"/>
    <col min="1028" max="1028" width="20" customWidth="1"/>
    <col min="1029" max="1029" width="33.83203125" customWidth="1"/>
    <col min="1030" max="1030" width="64.83203125" customWidth="1"/>
    <col min="1283" max="1283" width="62.6640625" customWidth="1"/>
    <col min="1284" max="1284" width="20" customWidth="1"/>
    <col min="1285" max="1285" width="33.83203125" customWidth="1"/>
    <col min="1286" max="1286" width="64.83203125" customWidth="1"/>
    <col min="1539" max="1539" width="62.6640625" customWidth="1"/>
    <col min="1540" max="1540" width="20" customWidth="1"/>
    <col min="1541" max="1541" width="33.83203125" customWidth="1"/>
    <col min="1542" max="1542" width="64.83203125" customWidth="1"/>
    <col min="1795" max="1795" width="62.6640625" customWidth="1"/>
    <col min="1796" max="1796" width="20" customWidth="1"/>
    <col min="1797" max="1797" width="33.83203125" customWidth="1"/>
    <col min="1798" max="1798" width="64.83203125" customWidth="1"/>
    <col min="2051" max="2051" width="62.6640625" customWidth="1"/>
    <col min="2052" max="2052" width="20" customWidth="1"/>
    <col min="2053" max="2053" width="33.83203125" customWidth="1"/>
    <col min="2054" max="2054" width="64.83203125" customWidth="1"/>
    <col min="2307" max="2307" width="62.6640625" customWidth="1"/>
    <col min="2308" max="2308" width="20" customWidth="1"/>
    <col min="2309" max="2309" width="33.83203125" customWidth="1"/>
    <col min="2310" max="2310" width="64.83203125" customWidth="1"/>
    <col min="2563" max="2563" width="62.6640625" customWidth="1"/>
    <col min="2564" max="2564" width="20" customWidth="1"/>
    <col min="2565" max="2565" width="33.83203125" customWidth="1"/>
    <col min="2566" max="2566" width="64.83203125" customWidth="1"/>
    <col min="2819" max="2819" width="62.6640625" customWidth="1"/>
    <col min="2820" max="2820" width="20" customWidth="1"/>
    <col min="2821" max="2821" width="33.83203125" customWidth="1"/>
    <col min="2822" max="2822" width="64.83203125" customWidth="1"/>
    <col min="3075" max="3075" width="62.6640625" customWidth="1"/>
    <col min="3076" max="3076" width="20" customWidth="1"/>
    <col min="3077" max="3077" width="33.83203125" customWidth="1"/>
    <col min="3078" max="3078" width="64.83203125" customWidth="1"/>
    <col min="3331" max="3331" width="62.6640625" customWidth="1"/>
    <col min="3332" max="3332" width="20" customWidth="1"/>
    <col min="3333" max="3333" width="33.83203125" customWidth="1"/>
    <col min="3334" max="3334" width="64.83203125" customWidth="1"/>
    <col min="3587" max="3587" width="62.6640625" customWidth="1"/>
    <col min="3588" max="3588" width="20" customWidth="1"/>
    <col min="3589" max="3589" width="33.83203125" customWidth="1"/>
    <col min="3590" max="3590" width="64.83203125" customWidth="1"/>
    <col min="3843" max="3843" width="62.6640625" customWidth="1"/>
    <col min="3844" max="3844" width="20" customWidth="1"/>
    <col min="3845" max="3845" width="33.83203125" customWidth="1"/>
    <col min="3846" max="3846" width="64.83203125" customWidth="1"/>
    <col min="4099" max="4099" width="62.6640625" customWidth="1"/>
    <col min="4100" max="4100" width="20" customWidth="1"/>
    <col min="4101" max="4101" width="33.83203125" customWidth="1"/>
    <col min="4102" max="4102" width="64.83203125" customWidth="1"/>
    <col min="4355" max="4355" width="62.6640625" customWidth="1"/>
    <col min="4356" max="4356" width="20" customWidth="1"/>
    <col min="4357" max="4357" width="33.83203125" customWidth="1"/>
    <col min="4358" max="4358" width="64.83203125" customWidth="1"/>
    <col min="4611" max="4611" width="62.6640625" customWidth="1"/>
    <col min="4612" max="4612" width="20" customWidth="1"/>
    <col min="4613" max="4613" width="33.83203125" customWidth="1"/>
    <col min="4614" max="4614" width="64.83203125" customWidth="1"/>
    <col min="4867" max="4867" width="62.6640625" customWidth="1"/>
    <col min="4868" max="4868" width="20" customWidth="1"/>
    <col min="4869" max="4869" width="33.83203125" customWidth="1"/>
    <col min="4870" max="4870" width="64.83203125" customWidth="1"/>
    <col min="5123" max="5123" width="62.6640625" customWidth="1"/>
    <col min="5124" max="5124" width="20" customWidth="1"/>
    <col min="5125" max="5125" width="33.83203125" customWidth="1"/>
    <col min="5126" max="5126" width="64.83203125" customWidth="1"/>
    <col min="5379" max="5379" width="62.6640625" customWidth="1"/>
    <col min="5380" max="5380" width="20" customWidth="1"/>
    <col min="5381" max="5381" width="33.83203125" customWidth="1"/>
    <col min="5382" max="5382" width="64.83203125" customWidth="1"/>
    <col min="5635" max="5635" width="62.6640625" customWidth="1"/>
    <col min="5636" max="5636" width="20" customWidth="1"/>
    <col min="5637" max="5637" width="33.83203125" customWidth="1"/>
    <col min="5638" max="5638" width="64.83203125" customWidth="1"/>
    <col min="5891" max="5891" width="62.6640625" customWidth="1"/>
    <col min="5892" max="5892" width="20" customWidth="1"/>
    <col min="5893" max="5893" width="33.83203125" customWidth="1"/>
    <col min="5894" max="5894" width="64.83203125" customWidth="1"/>
    <col min="6147" max="6147" width="62.6640625" customWidth="1"/>
    <col min="6148" max="6148" width="20" customWidth="1"/>
    <col min="6149" max="6149" width="33.83203125" customWidth="1"/>
    <col min="6150" max="6150" width="64.83203125" customWidth="1"/>
    <col min="6403" max="6403" width="62.6640625" customWidth="1"/>
    <col min="6404" max="6404" width="20" customWidth="1"/>
    <col min="6405" max="6405" width="33.83203125" customWidth="1"/>
    <col min="6406" max="6406" width="64.83203125" customWidth="1"/>
    <col min="6659" max="6659" width="62.6640625" customWidth="1"/>
    <col min="6660" max="6660" width="20" customWidth="1"/>
    <col min="6661" max="6661" width="33.83203125" customWidth="1"/>
    <col min="6662" max="6662" width="64.83203125" customWidth="1"/>
    <col min="6915" max="6915" width="62.6640625" customWidth="1"/>
    <col min="6916" max="6916" width="20" customWidth="1"/>
    <col min="6917" max="6917" width="33.83203125" customWidth="1"/>
    <col min="6918" max="6918" width="64.83203125" customWidth="1"/>
    <col min="7171" max="7171" width="62.6640625" customWidth="1"/>
    <col min="7172" max="7172" width="20" customWidth="1"/>
    <col min="7173" max="7173" width="33.83203125" customWidth="1"/>
    <col min="7174" max="7174" width="64.83203125" customWidth="1"/>
    <col min="7427" max="7427" width="62.6640625" customWidth="1"/>
    <col min="7428" max="7428" width="20" customWidth="1"/>
    <col min="7429" max="7429" width="33.83203125" customWidth="1"/>
    <col min="7430" max="7430" width="64.83203125" customWidth="1"/>
    <col min="7683" max="7683" width="62.6640625" customWidth="1"/>
    <col min="7684" max="7684" width="20" customWidth="1"/>
    <col min="7685" max="7685" width="33.83203125" customWidth="1"/>
    <col min="7686" max="7686" width="64.83203125" customWidth="1"/>
    <col min="7939" max="7939" width="62.6640625" customWidth="1"/>
    <col min="7940" max="7940" width="20" customWidth="1"/>
    <col min="7941" max="7941" width="33.83203125" customWidth="1"/>
    <col min="7942" max="7942" width="64.83203125" customWidth="1"/>
    <col min="8195" max="8195" width="62.6640625" customWidth="1"/>
    <col min="8196" max="8196" width="20" customWidth="1"/>
    <col min="8197" max="8197" width="33.83203125" customWidth="1"/>
    <col min="8198" max="8198" width="64.83203125" customWidth="1"/>
    <col min="8451" max="8451" width="62.6640625" customWidth="1"/>
    <col min="8452" max="8452" width="20" customWidth="1"/>
    <col min="8453" max="8453" width="33.83203125" customWidth="1"/>
    <col min="8454" max="8454" width="64.83203125" customWidth="1"/>
    <col min="8707" max="8707" width="62.6640625" customWidth="1"/>
    <col min="8708" max="8708" width="20" customWidth="1"/>
    <col min="8709" max="8709" width="33.83203125" customWidth="1"/>
    <col min="8710" max="8710" width="64.83203125" customWidth="1"/>
    <col min="8963" max="8963" width="62.6640625" customWidth="1"/>
    <col min="8964" max="8964" width="20" customWidth="1"/>
    <col min="8965" max="8965" width="33.83203125" customWidth="1"/>
    <col min="8966" max="8966" width="64.83203125" customWidth="1"/>
    <col min="9219" max="9219" width="62.6640625" customWidth="1"/>
    <col min="9220" max="9220" width="20" customWidth="1"/>
    <col min="9221" max="9221" width="33.83203125" customWidth="1"/>
    <col min="9222" max="9222" width="64.83203125" customWidth="1"/>
    <col min="9475" max="9475" width="62.6640625" customWidth="1"/>
    <col min="9476" max="9476" width="20" customWidth="1"/>
    <col min="9477" max="9477" width="33.83203125" customWidth="1"/>
    <col min="9478" max="9478" width="64.83203125" customWidth="1"/>
    <col min="9731" max="9731" width="62.6640625" customWidth="1"/>
    <col min="9732" max="9732" width="20" customWidth="1"/>
    <col min="9733" max="9733" width="33.83203125" customWidth="1"/>
    <col min="9734" max="9734" width="64.83203125" customWidth="1"/>
    <col min="9987" max="9987" width="62.6640625" customWidth="1"/>
    <col min="9988" max="9988" width="20" customWidth="1"/>
    <col min="9989" max="9989" width="33.83203125" customWidth="1"/>
    <col min="9990" max="9990" width="64.83203125" customWidth="1"/>
    <col min="10243" max="10243" width="62.6640625" customWidth="1"/>
    <col min="10244" max="10244" width="20" customWidth="1"/>
    <col min="10245" max="10245" width="33.83203125" customWidth="1"/>
    <col min="10246" max="10246" width="64.83203125" customWidth="1"/>
    <col min="10499" max="10499" width="62.6640625" customWidth="1"/>
    <col min="10500" max="10500" width="20" customWidth="1"/>
    <col min="10501" max="10501" width="33.83203125" customWidth="1"/>
    <col min="10502" max="10502" width="64.83203125" customWidth="1"/>
    <col min="10755" max="10755" width="62.6640625" customWidth="1"/>
    <col min="10756" max="10756" width="20" customWidth="1"/>
    <col min="10757" max="10757" width="33.83203125" customWidth="1"/>
    <col min="10758" max="10758" width="64.83203125" customWidth="1"/>
    <col min="11011" max="11011" width="62.6640625" customWidth="1"/>
    <col min="11012" max="11012" width="20" customWidth="1"/>
    <col min="11013" max="11013" width="33.83203125" customWidth="1"/>
    <col min="11014" max="11014" width="64.83203125" customWidth="1"/>
    <col min="11267" max="11267" width="62.6640625" customWidth="1"/>
    <col min="11268" max="11268" width="20" customWidth="1"/>
    <col min="11269" max="11269" width="33.83203125" customWidth="1"/>
    <col min="11270" max="11270" width="64.83203125" customWidth="1"/>
    <col min="11523" max="11523" width="62.6640625" customWidth="1"/>
    <col min="11524" max="11524" width="20" customWidth="1"/>
    <col min="11525" max="11525" width="33.83203125" customWidth="1"/>
    <col min="11526" max="11526" width="64.83203125" customWidth="1"/>
    <col min="11779" max="11779" width="62.6640625" customWidth="1"/>
    <col min="11780" max="11780" width="20" customWidth="1"/>
    <col min="11781" max="11781" width="33.83203125" customWidth="1"/>
    <col min="11782" max="11782" width="64.83203125" customWidth="1"/>
    <col min="12035" max="12035" width="62.6640625" customWidth="1"/>
    <col min="12036" max="12036" width="20" customWidth="1"/>
    <col min="12037" max="12037" width="33.83203125" customWidth="1"/>
    <col min="12038" max="12038" width="64.83203125" customWidth="1"/>
    <col min="12291" max="12291" width="62.6640625" customWidth="1"/>
    <col min="12292" max="12292" width="20" customWidth="1"/>
    <col min="12293" max="12293" width="33.83203125" customWidth="1"/>
    <col min="12294" max="12294" width="64.83203125" customWidth="1"/>
    <col min="12547" max="12547" width="62.6640625" customWidth="1"/>
    <col min="12548" max="12548" width="20" customWidth="1"/>
    <col min="12549" max="12549" width="33.83203125" customWidth="1"/>
    <col min="12550" max="12550" width="64.83203125" customWidth="1"/>
    <col min="12803" max="12803" width="62.6640625" customWidth="1"/>
    <col min="12804" max="12804" width="20" customWidth="1"/>
    <col min="12805" max="12805" width="33.83203125" customWidth="1"/>
    <col min="12806" max="12806" width="64.83203125" customWidth="1"/>
    <col min="13059" max="13059" width="62.6640625" customWidth="1"/>
    <col min="13060" max="13060" width="20" customWidth="1"/>
    <col min="13061" max="13061" width="33.83203125" customWidth="1"/>
    <col min="13062" max="13062" width="64.83203125" customWidth="1"/>
    <col min="13315" max="13315" width="62.6640625" customWidth="1"/>
    <col min="13316" max="13316" width="20" customWidth="1"/>
    <col min="13317" max="13317" width="33.83203125" customWidth="1"/>
    <col min="13318" max="13318" width="64.83203125" customWidth="1"/>
    <col min="13571" max="13571" width="62.6640625" customWidth="1"/>
    <col min="13572" max="13572" width="20" customWidth="1"/>
    <col min="13573" max="13573" width="33.83203125" customWidth="1"/>
    <col min="13574" max="13574" width="64.83203125" customWidth="1"/>
    <col min="13827" max="13827" width="62.6640625" customWidth="1"/>
    <col min="13828" max="13828" width="20" customWidth="1"/>
    <col min="13829" max="13829" width="33.83203125" customWidth="1"/>
    <col min="13830" max="13830" width="64.83203125" customWidth="1"/>
    <col min="14083" max="14083" width="62.6640625" customWidth="1"/>
    <col min="14084" max="14084" width="20" customWidth="1"/>
    <col min="14085" max="14085" width="33.83203125" customWidth="1"/>
    <col min="14086" max="14086" width="64.83203125" customWidth="1"/>
    <col min="14339" max="14339" width="62.6640625" customWidth="1"/>
    <col min="14340" max="14340" width="20" customWidth="1"/>
    <col min="14341" max="14341" width="33.83203125" customWidth="1"/>
    <col min="14342" max="14342" width="64.83203125" customWidth="1"/>
    <col min="14595" max="14595" width="62.6640625" customWidth="1"/>
    <col min="14596" max="14596" width="20" customWidth="1"/>
    <col min="14597" max="14597" width="33.83203125" customWidth="1"/>
    <col min="14598" max="14598" width="64.83203125" customWidth="1"/>
    <col min="14851" max="14851" width="62.6640625" customWidth="1"/>
    <col min="14852" max="14852" width="20" customWidth="1"/>
    <col min="14853" max="14853" width="33.83203125" customWidth="1"/>
    <col min="14854" max="14854" width="64.83203125" customWidth="1"/>
    <col min="15107" max="15107" width="62.6640625" customWidth="1"/>
    <col min="15108" max="15108" width="20" customWidth="1"/>
    <col min="15109" max="15109" width="33.83203125" customWidth="1"/>
    <col min="15110" max="15110" width="64.83203125" customWidth="1"/>
    <col min="15363" max="15363" width="62.6640625" customWidth="1"/>
    <col min="15364" max="15364" width="20" customWidth="1"/>
    <col min="15365" max="15365" width="33.83203125" customWidth="1"/>
    <col min="15366" max="15366" width="64.83203125" customWidth="1"/>
    <col min="15619" max="15619" width="62.6640625" customWidth="1"/>
    <col min="15620" max="15620" width="20" customWidth="1"/>
    <col min="15621" max="15621" width="33.83203125" customWidth="1"/>
    <col min="15622" max="15622" width="64.83203125" customWidth="1"/>
    <col min="15875" max="15875" width="62.6640625" customWidth="1"/>
    <col min="15876" max="15876" width="20" customWidth="1"/>
    <col min="15877" max="15877" width="33.83203125" customWidth="1"/>
    <col min="15878" max="15878" width="64.83203125" customWidth="1"/>
    <col min="16131" max="16131" width="62.6640625" customWidth="1"/>
    <col min="16132" max="16132" width="20" customWidth="1"/>
    <col min="16133" max="16133" width="33.83203125" customWidth="1"/>
    <col min="16134" max="16134" width="64.83203125" customWidth="1"/>
  </cols>
  <sheetData>
    <row r="1" spans="1:7" ht="16" x14ac:dyDescent="0.2">
      <c r="A1" s="208" t="s">
        <v>13</v>
      </c>
      <c r="B1" s="208"/>
      <c r="C1" s="208"/>
      <c r="D1" s="87"/>
      <c r="E1" s="87"/>
      <c r="F1" s="9"/>
      <c r="G1" s="9"/>
    </row>
    <row r="2" spans="1:7" ht="16" x14ac:dyDescent="0.2">
      <c r="A2" s="107" t="s">
        <v>102</v>
      </c>
      <c r="B2" s="209" t="s">
        <v>103</v>
      </c>
      <c r="C2" s="210"/>
      <c r="D2" s="210"/>
      <c r="E2" s="210"/>
      <c r="F2" s="210"/>
      <c r="G2" s="211"/>
    </row>
    <row r="3" spans="1:7" x14ac:dyDescent="0.2">
      <c r="B3" s="212" t="s">
        <v>104</v>
      </c>
      <c r="C3" s="212"/>
      <c r="D3" s="212"/>
      <c r="E3" s="212"/>
      <c r="F3" s="212"/>
      <c r="G3" s="212"/>
    </row>
    <row r="4" spans="1:7" x14ac:dyDescent="0.2">
      <c r="B4" s="213" t="s">
        <v>105</v>
      </c>
      <c r="C4" s="214"/>
      <c r="D4" s="214"/>
      <c r="E4" s="214"/>
      <c r="F4" s="214"/>
      <c r="G4" s="215"/>
    </row>
    <row r="5" spans="1:7" x14ac:dyDescent="0.2">
      <c r="B5" s="4" t="s">
        <v>106</v>
      </c>
      <c r="C5" s="4" t="s">
        <v>107</v>
      </c>
      <c r="D5" s="4" t="s">
        <v>87</v>
      </c>
      <c r="E5" s="4" t="s">
        <v>108</v>
      </c>
      <c r="F5" s="4" t="s">
        <v>109</v>
      </c>
      <c r="G5" s="4" t="s">
        <v>15</v>
      </c>
    </row>
    <row r="6" spans="1:7" ht="32" x14ac:dyDescent="0.2">
      <c r="B6" s="108" t="s">
        <v>110</v>
      </c>
      <c r="C6" s="108">
        <v>500</v>
      </c>
      <c r="D6" s="108">
        <v>4</v>
      </c>
      <c r="E6" s="108">
        <v>20</v>
      </c>
      <c r="F6" s="108">
        <f>C6*D6*E6</f>
        <v>40000</v>
      </c>
      <c r="G6" s="86" t="s">
        <v>111</v>
      </c>
    </row>
    <row r="7" spans="1:7" x14ac:dyDescent="0.2">
      <c r="B7" s="108" t="s">
        <v>112</v>
      </c>
      <c r="C7" s="108">
        <v>600</v>
      </c>
      <c r="D7" s="108">
        <v>2</v>
      </c>
      <c r="E7" s="108">
        <v>3</v>
      </c>
      <c r="F7" s="108">
        <f t="shared" ref="F7:F9" si="0">C7*D7*E7</f>
        <v>3600</v>
      </c>
      <c r="G7" s="11"/>
    </row>
    <row r="8" spans="1:7" ht="192" x14ac:dyDescent="0.2">
      <c r="B8" s="108" t="s">
        <v>113</v>
      </c>
      <c r="C8" s="108">
        <v>1400</v>
      </c>
      <c r="D8" s="108"/>
      <c r="E8" s="108">
        <v>20</v>
      </c>
      <c r="F8" s="108">
        <f>C8*E8</f>
        <v>28000</v>
      </c>
      <c r="G8" s="71" t="s">
        <v>114</v>
      </c>
    </row>
    <row r="9" spans="1:7" ht="32" x14ac:dyDescent="0.2">
      <c r="B9" s="86" t="s">
        <v>115</v>
      </c>
      <c r="C9" s="108">
        <v>100</v>
      </c>
      <c r="D9" s="108">
        <v>2</v>
      </c>
      <c r="E9" s="108">
        <v>26</v>
      </c>
      <c r="F9" s="108">
        <f t="shared" si="0"/>
        <v>5200</v>
      </c>
      <c r="G9" s="86" t="s">
        <v>116</v>
      </c>
    </row>
    <row r="10" spans="1:7" x14ac:dyDescent="0.2">
      <c r="B10" s="108" t="s">
        <v>117</v>
      </c>
      <c r="C10" s="108">
        <v>100</v>
      </c>
      <c r="D10" s="108"/>
      <c r="E10" s="108">
        <v>20</v>
      </c>
      <c r="F10" s="108">
        <f>C10*E10</f>
        <v>2000</v>
      </c>
      <c r="G10" s="11"/>
    </row>
    <row r="11" spans="1:7" x14ac:dyDescent="0.2">
      <c r="B11" s="108" t="s">
        <v>118</v>
      </c>
      <c r="C11" s="108">
        <v>1000</v>
      </c>
      <c r="D11" s="108">
        <v>2</v>
      </c>
      <c r="E11" s="108"/>
      <c r="F11" s="108">
        <f>C11*D11</f>
        <v>2000</v>
      </c>
      <c r="G11" s="11"/>
    </row>
    <row r="12" spans="1:7" x14ac:dyDescent="0.2">
      <c r="B12" s="216" t="s">
        <v>119</v>
      </c>
      <c r="C12" s="217"/>
      <c r="D12" s="109"/>
      <c r="E12" s="109"/>
      <c r="F12" s="5">
        <f>SUM(F6:F11)</f>
        <v>80800</v>
      </c>
      <c r="G12" s="5"/>
    </row>
    <row r="13" spans="1:7" x14ac:dyDescent="0.2">
      <c r="B13" s="218" t="s">
        <v>120</v>
      </c>
      <c r="C13" s="219"/>
      <c r="D13" s="219"/>
      <c r="E13" s="219"/>
      <c r="F13" s="219"/>
      <c r="G13" s="220"/>
    </row>
    <row r="15" spans="1:7" ht="16" x14ac:dyDescent="0.2">
      <c r="A15" s="122" t="s">
        <v>102</v>
      </c>
      <c r="B15" s="221" t="s">
        <v>154</v>
      </c>
      <c r="C15" s="221"/>
      <c r="D15" s="221"/>
      <c r="E15" s="221"/>
      <c r="F15" s="221"/>
      <c r="G15" s="221"/>
    </row>
    <row r="16" spans="1:7" ht="16" x14ac:dyDescent="0.2">
      <c r="A16" s="123"/>
      <c r="B16" s="222" t="s">
        <v>155</v>
      </c>
      <c r="C16" s="222"/>
      <c r="D16" s="222"/>
      <c r="E16" s="222"/>
      <c r="F16" s="222"/>
      <c r="G16" s="222"/>
    </row>
    <row r="17" spans="1:7" x14ac:dyDescent="0.2">
      <c r="B17" s="223" t="s">
        <v>156</v>
      </c>
      <c r="C17" s="224"/>
      <c r="D17" s="224"/>
      <c r="E17" s="224"/>
      <c r="F17" s="224"/>
      <c r="G17" s="225"/>
    </row>
    <row r="18" spans="1:7" x14ac:dyDescent="0.2">
      <c r="A18" s="93"/>
      <c r="B18" s="4" t="s">
        <v>157</v>
      </c>
      <c r="C18" s="4" t="s">
        <v>107</v>
      </c>
      <c r="D18" s="4" t="s">
        <v>87</v>
      </c>
      <c r="E18" s="4" t="s">
        <v>108</v>
      </c>
      <c r="F18" s="4" t="s">
        <v>109</v>
      </c>
      <c r="G18" s="4" t="s">
        <v>15</v>
      </c>
    </row>
    <row r="19" spans="1:7" ht="176" x14ac:dyDescent="0.2">
      <c r="B19" s="108" t="s">
        <v>158</v>
      </c>
      <c r="C19" s="112">
        <v>200</v>
      </c>
      <c r="D19" s="112">
        <v>7</v>
      </c>
      <c r="E19" s="112">
        <v>30.4</v>
      </c>
      <c r="F19" s="112">
        <f>C19*D19*E19</f>
        <v>42560</v>
      </c>
      <c r="G19" s="71" t="s">
        <v>159</v>
      </c>
    </row>
    <row r="20" spans="1:7" ht="64" x14ac:dyDescent="0.2">
      <c r="B20" s="108" t="s">
        <v>160</v>
      </c>
      <c r="C20" s="112">
        <v>800</v>
      </c>
      <c r="D20" s="112"/>
      <c r="E20" s="112">
        <v>30.4</v>
      </c>
      <c r="F20" s="112">
        <f>C20*E20</f>
        <v>24320</v>
      </c>
      <c r="G20" s="71" t="s">
        <v>161</v>
      </c>
    </row>
    <row r="21" spans="1:7" ht="80" x14ac:dyDescent="0.2">
      <c r="B21" s="86" t="s">
        <v>162</v>
      </c>
      <c r="C21" s="112">
        <v>1400</v>
      </c>
      <c r="D21" s="112"/>
      <c r="E21" s="112">
        <v>3</v>
      </c>
      <c r="F21" s="112">
        <f>C21*E21</f>
        <v>4200</v>
      </c>
      <c r="G21" s="71" t="s">
        <v>163</v>
      </c>
    </row>
    <row r="22" spans="1:7" ht="32" x14ac:dyDescent="0.2">
      <c r="B22" s="86" t="s">
        <v>164</v>
      </c>
      <c r="C22" s="112">
        <v>100</v>
      </c>
      <c r="D22" s="112">
        <v>5</v>
      </c>
      <c r="E22" s="112">
        <v>36.4</v>
      </c>
      <c r="F22" s="112">
        <f>C22*D22*E22</f>
        <v>18200</v>
      </c>
      <c r="G22" s="86" t="s">
        <v>165</v>
      </c>
    </row>
    <row r="23" spans="1:7" ht="48" x14ac:dyDescent="0.2">
      <c r="B23" s="86" t="s">
        <v>166</v>
      </c>
      <c r="C23" s="112">
        <v>600</v>
      </c>
      <c r="D23" s="112">
        <v>5</v>
      </c>
      <c r="E23" s="112">
        <v>3</v>
      </c>
      <c r="F23" s="112">
        <f>C23*D23*E23</f>
        <v>9000</v>
      </c>
      <c r="G23" s="108"/>
    </row>
    <row r="24" spans="1:7" x14ac:dyDescent="0.2">
      <c r="B24" s="108" t="s">
        <v>117</v>
      </c>
      <c r="C24" s="112">
        <v>100</v>
      </c>
      <c r="D24" s="112"/>
      <c r="E24" s="112">
        <v>30.4</v>
      </c>
      <c r="F24" s="112">
        <f>C24*E24</f>
        <v>3040</v>
      </c>
      <c r="G24" s="108"/>
    </row>
    <row r="25" spans="1:7" x14ac:dyDescent="0.2">
      <c r="B25" s="108" t="s">
        <v>167</v>
      </c>
      <c r="C25" s="112">
        <v>1000</v>
      </c>
      <c r="D25" s="112">
        <v>5</v>
      </c>
      <c r="E25" s="112"/>
      <c r="F25" s="112">
        <f>C25*D25</f>
        <v>5000</v>
      </c>
      <c r="G25" s="108"/>
    </row>
    <row r="26" spans="1:7" x14ac:dyDescent="0.2">
      <c r="B26" s="108"/>
      <c r="C26" s="112" t="s">
        <v>168</v>
      </c>
      <c r="D26" s="112"/>
      <c r="E26" s="112"/>
      <c r="F26" s="4">
        <f>SUM(F19:F25)</f>
        <v>106320</v>
      </c>
      <c r="G26" s="108"/>
    </row>
    <row r="27" spans="1:7" x14ac:dyDescent="0.2">
      <c r="B27" s="226" t="s">
        <v>169</v>
      </c>
      <c r="C27" s="227"/>
      <c r="D27" s="227"/>
      <c r="E27" s="228"/>
      <c r="F27" s="4">
        <f>F26*17</f>
        <v>1807440</v>
      </c>
      <c r="G27" s="43"/>
    </row>
    <row r="28" spans="1:7" x14ac:dyDescent="0.2">
      <c r="B28" s="218" t="s">
        <v>170</v>
      </c>
      <c r="C28" s="219"/>
      <c r="D28" s="219"/>
      <c r="E28" s="219"/>
      <c r="F28" s="219"/>
      <c r="G28" s="220"/>
    </row>
    <row r="31" spans="1:7" ht="16" x14ac:dyDescent="0.2">
      <c r="B31" s="222" t="s">
        <v>171</v>
      </c>
      <c r="C31" s="222"/>
      <c r="D31" s="222"/>
      <c r="E31" s="222"/>
      <c r="F31" s="222"/>
      <c r="G31" s="222"/>
    </row>
    <row r="32" spans="1:7" x14ac:dyDescent="0.2">
      <c r="B32" s="223" t="s">
        <v>172</v>
      </c>
      <c r="C32" s="224"/>
      <c r="D32" s="224"/>
      <c r="E32" s="224"/>
      <c r="F32" s="224"/>
      <c r="G32" s="225"/>
    </row>
    <row r="33" spans="1:7" x14ac:dyDescent="0.2">
      <c r="B33" s="4" t="s">
        <v>157</v>
      </c>
      <c r="C33" s="4" t="s">
        <v>107</v>
      </c>
      <c r="D33" s="4" t="s">
        <v>87</v>
      </c>
      <c r="E33" s="4" t="s">
        <v>108</v>
      </c>
      <c r="F33" s="4" t="s">
        <v>109</v>
      </c>
      <c r="G33" s="4" t="s">
        <v>15</v>
      </c>
    </row>
    <row r="34" spans="1:7" ht="176" x14ac:dyDescent="0.2">
      <c r="B34" s="108" t="s">
        <v>158</v>
      </c>
      <c r="C34" s="112">
        <v>200</v>
      </c>
      <c r="D34" s="112">
        <v>7</v>
      </c>
      <c r="E34" s="112">
        <v>30.2</v>
      </c>
      <c r="F34" s="112">
        <f>C34*D34*E34</f>
        <v>42280</v>
      </c>
      <c r="G34" s="71" t="s">
        <v>173</v>
      </c>
    </row>
    <row r="35" spans="1:7" ht="64" x14ac:dyDescent="0.2">
      <c r="B35" s="108" t="s">
        <v>160</v>
      </c>
      <c r="C35" s="112">
        <v>500</v>
      </c>
      <c r="D35" s="112"/>
      <c r="E35" s="112">
        <v>30.2</v>
      </c>
      <c r="F35" s="112">
        <f>C35*E35</f>
        <v>15100</v>
      </c>
      <c r="G35" s="71" t="s">
        <v>161</v>
      </c>
    </row>
    <row r="36" spans="1:7" ht="80" x14ac:dyDescent="0.2">
      <c r="B36" s="86" t="s">
        <v>162</v>
      </c>
      <c r="C36" s="112">
        <v>1400</v>
      </c>
      <c r="D36" s="112"/>
      <c r="E36" s="112">
        <v>3</v>
      </c>
      <c r="F36" s="112">
        <f>C36*E36</f>
        <v>4200</v>
      </c>
      <c r="G36" s="71" t="s">
        <v>163</v>
      </c>
    </row>
    <row r="37" spans="1:7" ht="32" x14ac:dyDescent="0.2">
      <c r="B37" s="86" t="s">
        <v>164</v>
      </c>
      <c r="C37" s="112">
        <v>100</v>
      </c>
      <c r="D37" s="112">
        <v>5</v>
      </c>
      <c r="E37" s="112">
        <v>36.200000000000003</v>
      </c>
      <c r="F37" s="112">
        <f>C37*D37*E37</f>
        <v>18100</v>
      </c>
      <c r="G37" s="86" t="s">
        <v>174</v>
      </c>
    </row>
    <row r="38" spans="1:7" ht="32" x14ac:dyDescent="0.2">
      <c r="B38" s="86" t="s">
        <v>175</v>
      </c>
      <c r="C38" s="112">
        <v>600</v>
      </c>
      <c r="D38" s="112">
        <v>5</v>
      </c>
      <c r="E38" s="112">
        <v>3</v>
      </c>
      <c r="F38" s="112">
        <f>C38*D38*E38</f>
        <v>9000</v>
      </c>
      <c r="G38" s="108"/>
    </row>
    <row r="39" spans="1:7" x14ac:dyDescent="0.2">
      <c r="B39" s="108" t="s">
        <v>176</v>
      </c>
      <c r="C39" s="112">
        <v>100</v>
      </c>
      <c r="D39" s="112"/>
      <c r="E39" s="112">
        <v>30.2</v>
      </c>
      <c r="F39" s="112">
        <f>C39*E39</f>
        <v>3020</v>
      </c>
      <c r="G39" s="108"/>
    </row>
    <row r="40" spans="1:7" x14ac:dyDescent="0.2">
      <c r="B40" s="108" t="s">
        <v>177</v>
      </c>
      <c r="C40" s="112">
        <v>1000</v>
      </c>
      <c r="D40" s="112">
        <v>5</v>
      </c>
      <c r="E40" s="112"/>
      <c r="F40" s="112">
        <f>C40*D40</f>
        <v>5000</v>
      </c>
      <c r="G40" s="108"/>
    </row>
    <row r="41" spans="1:7" x14ac:dyDescent="0.2">
      <c r="B41" s="108"/>
      <c r="C41" s="112" t="s">
        <v>168</v>
      </c>
      <c r="D41" s="112"/>
      <c r="E41" s="112"/>
      <c r="F41" s="4">
        <f>SUM(F34:F40)</f>
        <v>96700</v>
      </c>
      <c r="G41" s="108"/>
    </row>
    <row r="42" spans="1:7" x14ac:dyDescent="0.2">
      <c r="B42" s="226" t="s">
        <v>178</v>
      </c>
      <c r="C42" s="227"/>
      <c r="D42" s="227"/>
      <c r="E42" s="228"/>
      <c r="F42" s="4">
        <f>F41*19</f>
        <v>1837300</v>
      </c>
      <c r="G42" s="43"/>
    </row>
    <row r="43" spans="1:7" x14ac:dyDescent="0.2">
      <c r="B43" s="218" t="s">
        <v>179</v>
      </c>
      <c r="C43" s="219"/>
      <c r="D43" s="219"/>
      <c r="E43" s="219"/>
      <c r="F43" s="219"/>
      <c r="G43" s="220"/>
    </row>
    <row r="45" spans="1:7" x14ac:dyDescent="0.2">
      <c r="B45" s="229" t="s">
        <v>180</v>
      </c>
      <c r="C45" s="230"/>
      <c r="D45" s="231" t="s">
        <v>181</v>
      </c>
      <c r="E45" s="231"/>
      <c r="F45" s="124">
        <f>F27+F42</f>
        <v>3644740</v>
      </c>
    </row>
    <row r="46" spans="1:7" x14ac:dyDescent="0.2">
      <c r="B46" s="232" t="s">
        <v>182</v>
      </c>
      <c r="C46" s="232"/>
      <c r="D46" s="232"/>
      <c r="E46" s="232"/>
      <c r="F46" s="232"/>
    </row>
    <row r="48" spans="1:7" ht="16" x14ac:dyDescent="0.2">
      <c r="A48" s="122" t="s">
        <v>183</v>
      </c>
      <c r="B48" s="209" t="s">
        <v>184</v>
      </c>
      <c r="C48" s="210"/>
      <c r="D48" s="210"/>
      <c r="E48" s="210"/>
      <c r="F48" s="211"/>
    </row>
    <row r="49" spans="1:7" ht="32" x14ac:dyDescent="0.2">
      <c r="A49" s="125"/>
      <c r="B49" s="4" t="s">
        <v>106</v>
      </c>
      <c r="C49" s="124" t="s">
        <v>185</v>
      </c>
      <c r="D49" s="4" t="s">
        <v>108</v>
      </c>
      <c r="E49" s="4" t="s">
        <v>109</v>
      </c>
      <c r="F49" s="112" t="s">
        <v>15</v>
      </c>
    </row>
    <row r="50" spans="1:7" ht="64" x14ac:dyDescent="0.2">
      <c r="B50" s="86" t="s">
        <v>186</v>
      </c>
      <c r="C50" s="112">
        <v>72000</v>
      </c>
      <c r="D50" s="112">
        <v>109</v>
      </c>
      <c r="E50" s="112">
        <f>D50*C50</f>
        <v>7848000</v>
      </c>
      <c r="F50" s="86" t="s">
        <v>187</v>
      </c>
    </row>
    <row r="51" spans="1:7" ht="16" x14ac:dyDescent="0.2">
      <c r="B51" s="233" t="s">
        <v>188</v>
      </c>
      <c r="C51" s="234"/>
      <c r="D51" s="234"/>
      <c r="E51" s="234"/>
      <c r="F51" s="235"/>
    </row>
    <row r="53" spans="1:7" ht="16" x14ac:dyDescent="0.2">
      <c r="A53" s="126" t="s">
        <v>189</v>
      </c>
      <c r="B53" s="236" t="s">
        <v>190</v>
      </c>
      <c r="C53" s="237"/>
      <c r="D53" s="237"/>
      <c r="E53" s="237"/>
      <c r="F53" s="237"/>
      <c r="G53" s="237"/>
    </row>
    <row r="54" spans="1:7" ht="16" x14ac:dyDescent="0.2">
      <c r="A54" s="238"/>
      <c r="B54" s="240" t="s">
        <v>191</v>
      </c>
      <c r="C54" s="241"/>
      <c r="D54" s="241"/>
      <c r="E54" s="241"/>
      <c r="F54" s="241"/>
      <c r="G54" s="242"/>
    </row>
    <row r="55" spans="1:7" ht="16" x14ac:dyDescent="0.2">
      <c r="A55" s="239"/>
      <c r="B55" s="243" t="s">
        <v>192</v>
      </c>
      <c r="C55" s="244"/>
      <c r="D55" s="244"/>
      <c r="E55" s="244"/>
      <c r="F55" s="244"/>
      <c r="G55" s="244"/>
    </row>
    <row r="56" spans="1:7" x14ac:dyDescent="0.2">
      <c r="A56" s="239"/>
      <c r="B56" s="4" t="s">
        <v>157</v>
      </c>
      <c r="C56" s="4" t="s">
        <v>107</v>
      </c>
      <c r="D56" s="4" t="s">
        <v>87</v>
      </c>
      <c r="E56" s="4" t="s">
        <v>108</v>
      </c>
      <c r="F56" s="4" t="s">
        <v>109</v>
      </c>
      <c r="G56" s="4" t="s">
        <v>15</v>
      </c>
    </row>
    <row r="57" spans="1:7" ht="102" x14ac:dyDescent="0.2">
      <c r="A57" s="239"/>
      <c r="B57" s="127" t="s">
        <v>110</v>
      </c>
      <c r="C57" s="128">
        <v>311</v>
      </c>
      <c r="D57" s="128">
        <v>7</v>
      </c>
      <c r="E57" s="112">
        <v>29.5</v>
      </c>
      <c r="F57" s="112">
        <f>C57*D57*E57</f>
        <v>64221.5</v>
      </c>
      <c r="G57" s="10" t="s">
        <v>193</v>
      </c>
    </row>
    <row r="58" spans="1:7" ht="34" x14ac:dyDescent="0.2">
      <c r="A58" s="239"/>
      <c r="B58" s="127" t="s">
        <v>194</v>
      </c>
      <c r="C58" s="128">
        <v>600</v>
      </c>
      <c r="D58" s="128">
        <v>5</v>
      </c>
      <c r="E58" s="129">
        <v>3</v>
      </c>
      <c r="F58" s="112">
        <f>C58*D58*E58</f>
        <v>9000</v>
      </c>
      <c r="G58" s="11"/>
    </row>
    <row r="59" spans="1:7" ht="192" x14ac:dyDescent="0.2">
      <c r="A59" s="239"/>
      <c r="B59" s="127" t="s">
        <v>195</v>
      </c>
      <c r="C59" s="128">
        <v>1400</v>
      </c>
      <c r="D59" s="128"/>
      <c r="E59" s="125">
        <v>29.5</v>
      </c>
      <c r="F59" s="112">
        <f>C59*E59</f>
        <v>41300</v>
      </c>
      <c r="G59" s="71" t="s">
        <v>196</v>
      </c>
    </row>
    <row r="60" spans="1:7" ht="48" x14ac:dyDescent="0.2">
      <c r="A60" s="239"/>
      <c r="B60" s="130" t="s">
        <v>197</v>
      </c>
      <c r="C60" s="131">
        <v>100</v>
      </c>
      <c r="D60" s="131">
        <v>5</v>
      </c>
      <c r="E60" s="131">
        <v>35.5</v>
      </c>
      <c r="F60" s="112">
        <f>C60*D60*E60</f>
        <v>17750</v>
      </c>
      <c r="G60" s="86" t="s">
        <v>198</v>
      </c>
    </row>
    <row r="61" spans="1:7" ht="34" x14ac:dyDescent="0.2">
      <c r="A61" s="239"/>
      <c r="B61" s="10" t="s">
        <v>117</v>
      </c>
      <c r="C61" s="131">
        <v>100</v>
      </c>
      <c r="D61" s="131"/>
      <c r="E61" s="131">
        <v>29.5</v>
      </c>
      <c r="F61" s="112">
        <f>C61*E61</f>
        <v>2950</v>
      </c>
      <c r="G61" s="11"/>
    </row>
    <row r="62" spans="1:7" ht="17" x14ac:dyDescent="0.2">
      <c r="A62" s="239"/>
      <c r="B62" s="10" t="s">
        <v>167</v>
      </c>
      <c r="C62" s="131">
        <v>1500</v>
      </c>
      <c r="D62" s="131">
        <v>5</v>
      </c>
      <c r="E62" s="130"/>
      <c r="F62" s="112">
        <f>C62*D62</f>
        <v>7500</v>
      </c>
      <c r="G62" s="11"/>
    </row>
    <row r="63" spans="1:7" ht="16" x14ac:dyDescent="0.2">
      <c r="A63" s="239"/>
      <c r="B63" s="245" t="s">
        <v>119</v>
      </c>
      <c r="C63" s="246"/>
      <c r="D63" s="246"/>
      <c r="E63" s="247"/>
      <c r="F63" s="112">
        <f>SUM(F57:F62)</f>
        <v>142721.5</v>
      </c>
      <c r="G63" s="11"/>
    </row>
    <row r="64" spans="1:7" ht="16" x14ac:dyDescent="0.2">
      <c r="A64" s="239"/>
      <c r="B64" s="245" t="s">
        <v>199</v>
      </c>
      <c r="C64" s="246"/>
      <c r="D64" s="246"/>
      <c r="E64" s="247"/>
      <c r="F64" s="4">
        <f>F63*4</f>
        <v>570886</v>
      </c>
      <c r="G64" s="11"/>
    </row>
    <row r="65" spans="1:7" ht="16" x14ac:dyDescent="0.2">
      <c r="A65" s="239"/>
      <c r="B65" s="248" t="s">
        <v>200</v>
      </c>
      <c r="C65" s="249"/>
      <c r="D65" s="249"/>
      <c r="E65" s="249"/>
      <c r="F65" s="250"/>
      <c r="G65" s="11"/>
    </row>
    <row r="67" spans="1:7" ht="16" x14ac:dyDescent="0.2">
      <c r="A67" s="132" t="s">
        <v>201</v>
      </c>
      <c r="B67" s="251" t="s">
        <v>202</v>
      </c>
      <c r="C67" s="252"/>
      <c r="D67" s="252"/>
      <c r="E67" s="252"/>
      <c r="F67" s="252"/>
      <c r="G67" s="252"/>
    </row>
    <row r="68" spans="1:7" ht="16" x14ac:dyDescent="0.2">
      <c r="A68" s="133" t="s">
        <v>203</v>
      </c>
      <c r="B68" s="253" t="s">
        <v>192</v>
      </c>
      <c r="C68" s="254"/>
      <c r="D68" s="254"/>
      <c r="E68" s="254"/>
      <c r="F68" s="254"/>
      <c r="G68" s="254"/>
    </row>
    <row r="69" spans="1:7" ht="16" x14ac:dyDescent="0.2">
      <c r="A69" s="134"/>
      <c r="B69" s="255" t="s">
        <v>204</v>
      </c>
      <c r="C69" s="256"/>
      <c r="D69" s="256"/>
      <c r="E69" s="256"/>
      <c r="F69" s="256"/>
      <c r="G69" s="256"/>
    </row>
    <row r="70" spans="1:7" x14ac:dyDescent="0.2">
      <c r="A70" s="134"/>
      <c r="B70" s="135" t="s">
        <v>157</v>
      </c>
      <c r="C70" s="135" t="s">
        <v>107</v>
      </c>
      <c r="D70" s="135" t="s">
        <v>87</v>
      </c>
      <c r="E70" s="135" t="s">
        <v>108</v>
      </c>
      <c r="F70" s="135" t="s">
        <v>109</v>
      </c>
      <c r="G70" s="135" t="s">
        <v>15</v>
      </c>
    </row>
    <row r="71" spans="1:7" ht="64" x14ac:dyDescent="0.2">
      <c r="A71" s="134"/>
      <c r="B71" s="136" t="s">
        <v>205</v>
      </c>
      <c r="C71" s="137">
        <v>500</v>
      </c>
      <c r="D71" s="137">
        <v>1</v>
      </c>
      <c r="E71" s="138">
        <v>15</v>
      </c>
      <c r="F71" s="139">
        <f>C71*D71*E71</f>
        <v>7500</v>
      </c>
      <c r="G71" s="140" t="s">
        <v>206</v>
      </c>
    </row>
    <row r="72" spans="1:7" ht="32" x14ac:dyDescent="0.2">
      <c r="A72" s="134"/>
      <c r="B72" s="141" t="s">
        <v>115</v>
      </c>
      <c r="C72" s="142">
        <v>100</v>
      </c>
      <c r="D72" s="142">
        <v>1</v>
      </c>
      <c r="E72" s="142">
        <v>40</v>
      </c>
      <c r="F72" s="139">
        <f t="shared" ref="F72:F73" si="1">C72*D72*E72</f>
        <v>4000</v>
      </c>
      <c r="G72" s="143" t="s">
        <v>207</v>
      </c>
    </row>
    <row r="73" spans="1:7" ht="34" x14ac:dyDescent="0.2">
      <c r="A73" s="134"/>
      <c r="B73" s="144" t="s">
        <v>208</v>
      </c>
      <c r="C73" s="142">
        <v>100</v>
      </c>
      <c r="D73" s="142">
        <v>1</v>
      </c>
      <c r="E73" s="142">
        <v>31</v>
      </c>
      <c r="F73" s="139">
        <f t="shared" si="1"/>
        <v>3100</v>
      </c>
      <c r="G73" s="145"/>
    </row>
    <row r="74" spans="1:7" ht="17" x14ac:dyDescent="0.2">
      <c r="A74" s="134"/>
      <c r="B74" s="144" t="s">
        <v>167</v>
      </c>
      <c r="C74" s="142">
        <v>1500</v>
      </c>
      <c r="D74" s="142">
        <v>1</v>
      </c>
      <c r="E74" s="142"/>
      <c r="F74" s="139">
        <f>C74*D74</f>
        <v>1500</v>
      </c>
      <c r="G74" s="145"/>
    </row>
    <row r="75" spans="1:7" ht="16" x14ac:dyDescent="0.2">
      <c r="A75" s="134"/>
      <c r="B75" s="257" t="s">
        <v>119</v>
      </c>
      <c r="C75" s="258"/>
      <c r="D75" s="258"/>
      <c r="E75" s="259"/>
      <c r="F75" s="139">
        <f>SUM(F71:F74)</f>
        <v>16100</v>
      </c>
      <c r="G75" s="145"/>
    </row>
    <row r="76" spans="1:7" ht="16" x14ac:dyDescent="0.2">
      <c r="A76" s="134"/>
      <c r="B76" s="260" t="s">
        <v>209</v>
      </c>
      <c r="C76" s="261"/>
      <c r="D76" s="261"/>
      <c r="E76" s="262"/>
      <c r="F76" s="139">
        <f>F75*2</f>
        <v>32200</v>
      </c>
      <c r="G76" s="145"/>
    </row>
    <row r="77" spans="1:7" ht="16" x14ac:dyDescent="0.2">
      <c r="A77" s="134"/>
      <c r="B77" s="263" t="s">
        <v>210</v>
      </c>
      <c r="C77" s="264"/>
      <c r="D77" s="264"/>
      <c r="E77" s="264"/>
      <c r="F77" s="265"/>
      <c r="G77" s="145"/>
    </row>
    <row r="79" spans="1:7" x14ac:dyDescent="0.2">
      <c r="A79" s="266" t="s">
        <v>211</v>
      </c>
      <c r="B79" s="268" t="s">
        <v>212</v>
      </c>
      <c r="C79" s="268"/>
      <c r="D79" s="268"/>
      <c r="E79" s="268"/>
      <c r="F79" s="269"/>
    </row>
    <row r="80" spans="1:7" ht="32" x14ac:dyDescent="0.2">
      <c r="A80" s="267"/>
      <c r="B80" s="146" t="s">
        <v>213</v>
      </c>
      <c r="C80" s="147">
        <v>200</v>
      </c>
      <c r="D80" s="148" t="s">
        <v>214</v>
      </c>
      <c r="E80" s="149">
        <v>1091014</v>
      </c>
      <c r="F80" s="150">
        <f>C80*(1012)*(12)/(100000)</f>
        <v>24.288</v>
      </c>
    </row>
    <row r="81" spans="1:7" ht="48" x14ac:dyDescent="0.2">
      <c r="A81" s="267"/>
      <c r="B81" s="146" t="s">
        <v>215</v>
      </c>
      <c r="C81" s="147">
        <v>150</v>
      </c>
      <c r="D81" s="148" t="s">
        <v>214</v>
      </c>
      <c r="E81" s="149">
        <v>1091014</v>
      </c>
      <c r="F81" s="150">
        <f t="shared" ref="F81:F87" si="2">C81*(1012)*(12)/(100000)</f>
        <v>18.216000000000001</v>
      </c>
    </row>
    <row r="82" spans="1:7" ht="32" x14ac:dyDescent="0.2">
      <c r="A82" s="267"/>
      <c r="B82" s="146" t="s">
        <v>216</v>
      </c>
      <c r="C82" s="147">
        <v>150</v>
      </c>
      <c r="D82" s="148" t="s">
        <v>214</v>
      </c>
      <c r="E82" s="149">
        <v>1091014</v>
      </c>
      <c r="F82" s="150">
        <f t="shared" si="2"/>
        <v>18.216000000000001</v>
      </c>
    </row>
    <row r="83" spans="1:7" ht="80" x14ac:dyDescent="0.2">
      <c r="A83" s="267"/>
      <c r="B83" s="146" t="s">
        <v>217</v>
      </c>
      <c r="C83" s="147">
        <v>300</v>
      </c>
      <c r="D83" s="148" t="s">
        <v>214</v>
      </c>
      <c r="E83" s="149">
        <v>1091014</v>
      </c>
      <c r="F83" s="150">
        <f t="shared" si="2"/>
        <v>36.432000000000002</v>
      </c>
    </row>
    <row r="84" spans="1:7" ht="64" x14ac:dyDescent="0.2">
      <c r="A84" s="267"/>
      <c r="B84" s="146" t="s">
        <v>218</v>
      </c>
      <c r="C84" s="147">
        <v>300</v>
      </c>
      <c r="D84" s="148" t="s">
        <v>214</v>
      </c>
      <c r="E84" s="149">
        <v>1091014</v>
      </c>
      <c r="F84" s="150">
        <f t="shared" si="2"/>
        <v>36.432000000000002</v>
      </c>
    </row>
    <row r="85" spans="1:7" ht="48" x14ac:dyDescent="0.2">
      <c r="A85" s="267"/>
      <c r="B85" s="146" t="s">
        <v>219</v>
      </c>
      <c r="C85" s="147">
        <v>300</v>
      </c>
      <c r="D85" s="148" t="s">
        <v>214</v>
      </c>
      <c r="E85" s="149">
        <v>1091014</v>
      </c>
      <c r="F85" s="150">
        <f t="shared" si="2"/>
        <v>36.432000000000002</v>
      </c>
    </row>
    <row r="86" spans="1:7" ht="48" x14ac:dyDescent="0.2">
      <c r="A86" s="267"/>
      <c r="B86" s="146" t="s">
        <v>220</v>
      </c>
      <c r="C86" s="147">
        <v>300</v>
      </c>
      <c r="D86" s="148" t="s">
        <v>214</v>
      </c>
      <c r="E86" s="149">
        <v>1091014</v>
      </c>
      <c r="F86" s="150">
        <f t="shared" si="2"/>
        <v>36.432000000000002</v>
      </c>
    </row>
    <row r="87" spans="1:7" ht="32" x14ac:dyDescent="0.2">
      <c r="A87" s="267"/>
      <c r="B87" s="146" t="s">
        <v>221</v>
      </c>
      <c r="C87" s="151">
        <v>300</v>
      </c>
      <c r="D87" s="148" t="s">
        <v>214</v>
      </c>
      <c r="E87" s="149">
        <v>1091014</v>
      </c>
      <c r="F87" s="150">
        <f t="shared" si="2"/>
        <v>36.432000000000002</v>
      </c>
    </row>
    <row r="88" spans="1:7" ht="16" x14ac:dyDescent="0.2">
      <c r="A88" s="267"/>
      <c r="B88" s="270" t="s">
        <v>222</v>
      </c>
      <c r="C88" s="271"/>
      <c r="D88" s="271"/>
      <c r="E88" s="272"/>
      <c r="F88" s="150">
        <f>SUM(F80:F87)</f>
        <v>242.88000000000005</v>
      </c>
    </row>
    <row r="89" spans="1:7" x14ac:dyDescent="0.2">
      <c r="B89" s="273" t="s">
        <v>223</v>
      </c>
      <c r="C89" s="273"/>
      <c r="D89" s="273"/>
      <c r="E89" s="273"/>
      <c r="F89" s="273"/>
    </row>
    <row r="92" spans="1:7" ht="48" x14ac:dyDescent="0.2">
      <c r="A92" s="108" t="s">
        <v>317</v>
      </c>
      <c r="B92" s="194" t="s">
        <v>224</v>
      </c>
      <c r="C92" s="194" t="s">
        <v>225</v>
      </c>
      <c r="D92" s="194" t="s">
        <v>226</v>
      </c>
      <c r="E92" s="194" t="s">
        <v>227</v>
      </c>
      <c r="F92" s="152" t="s">
        <v>228</v>
      </c>
      <c r="G92" s="194" t="s">
        <v>15</v>
      </c>
    </row>
    <row r="93" spans="1:7" ht="64" x14ac:dyDescent="0.2">
      <c r="A93" s="196" t="s">
        <v>318</v>
      </c>
      <c r="B93" s="153" t="s">
        <v>319</v>
      </c>
      <c r="C93" s="149">
        <v>100</v>
      </c>
      <c r="D93" s="149" t="s">
        <v>320</v>
      </c>
      <c r="E93" s="149">
        <v>1331206</v>
      </c>
      <c r="F93" s="154"/>
      <c r="G93" s="155" t="s">
        <v>321</v>
      </c>
    </row>
    <row r="94" spans="1:7" ht="48" x14ac:dyDescent="0.2">
      <c r="A94" s="156" t="s">
        <v>229</v>
      </c>
      <c r="B94" s="157" t="s">
        <v>230</v>
      </c>
      <c r="C94" s="158">
        <v>250</v>
      </c>
      <c r="D94" s="149">
        <v>20634</v>
      </c>
      <c r="E94" s="149">
        <v>1331206</v>
      </c>
      <c r="F94" s="154">
        <f>C94*D94/100000</f>
        <v>51.585000000000001</v>
      </c>
      <c r="G94" s="159" t="s">
        <v>322</v>
      </c>
    </row>
    <row r="95" spans="1:7" ht="64" x14ac:dyDescent="0.2">
      <c r="A95" s="156" t="s">
        <v>231</v>
      </c>
      <c r="B95" s="157" t="s">
        <v>232</v>
      </c>
      <c r="C95" s="158">
        <v>200</v>
      </c>
      <c r="D95" s="160">
        <v>825</v>
      </c>
      <c r="E95" s="149">
        <v>1331206</v>
      </c>
      <c r="F95" s="154">
        <f>C95*D95/(100000)</f>
        <v>1.65</v>
      </c>
      <c r="G95" s="155" t="s">
        <v>323</v>
      </c>
    </row>
    <row r="96" spans="1:7" ht="64" x14ac:dyDescent="0.2">
      <c r="A96" s="156" t="s">
        <v>231</v>
      </c>
      <c r="B96" s="161" t="s">
        <v>324</v>
      </c>
      <c r="C96" s="162">
        <v>200</v>
      </c>
      <c r="D96" s="160">
        <v>516</v>
      </c>
      <c r="E96" s="149">
        <v>1331206</v>
      </c>
      <c r="F96" s="154">
        <f>C96*D96/100000</f>
        <v>1.032</v>
      </c>
      <c r="G96" s="155" t="s">
        <v>233</v>
      </c>
    </row>
    <row r="97" spans="1:7" ht="48" x14ac:dyDescent="0.2">
      <c r="A97" s="156" t="s">
        <v>234</v>
      </c>
      <c r="B97" s="157" t="s">
        <v>235</v>
      </c>
      <c r="C97" s="158">
        <v>150</v>
      </c>
      <c r="D97" s="163">
        <v>227</v>
      </c>
      <c r="E97" s="149">
        <v>1331206</v>
      </c>
      <c r="F97" s="154">
        <f>C97*D97/(100000)</f>
        <v>0.34050000000000002</v>
      </c>
      <c r="G97" s="159" t="s">
        <v>325</v>
      </c>
    </row>
    <row r="98" spans="1:7" ht="80" x14ac:dyDescent="0.2">
      <c r="A98" s="156" t="s">
        <v>236</v>
      </c>
      <c r="B98" s="164" t="s">
        <v>237</v>
      </c>
      <c r="C98" s="149">
        <v>100</v>
      </c>
      <c r="D98" s="149" t="s">
        <v>320</v>
      </c>
      <c r="E98" s="149">
        <v>1331206</v>
      </c>
      <c r="F98" s="154">
        <f>C98*4364/100000</f>
        <v>4.3639999999999999</v>
      </c>
      <c r="G98" s="155" t="s">
        <v>238</v>
      </c>
    </row>
    <row r="99" spans="1:7" ht="80" x14ac:dyDescent="0.2">
      <c r="A99" s="156" t="s">
        <v>239</v>
      </c>
      <c r="B99" s="165" t="s">
        <v>240</v>
      </c>
      <c r="C99" s="158">
        <v>100</v>
      </c>
      <c r="D99" s="160" t="s">
        <v>326</v>
      </c>
      <c r="E99" s="149">
        <v>1331206</v>
      </c>
      <c r="F99" s="166">
        <f>C99*1091*2/100000</f>
        <v>2.1819999999999999</v>
      </c>
      <c r="G99" s="159" t="s">
        <v>241</v>
      </c>
    </row>
    <row r="100" spans="1:7" ht="64" x14ac:dyDescent="0.2">
      <c r="A100" s="156" t="s">
        <v>242</v>
      </c>
      <c r="B100" s="165" t="s">
        <v>243</v>
      </c>
      <c r="C100" s="158">
        <v>1</v>
      </c>
      <c r="D100" s="197">
        <v>133120</v>
      </c>
      <c r="E100" s="149">
        <v>1331206</v>
      </c>
      <c r="F100" s="167">
        <f>C100*D100/100000</f>
        <v>1.3311999999999999</v>
      </c>
      <c r="G100" s="159" t="s">
        <v>327</v>
      </c>
    </row>
    <row r="101" spans="1:7" ht="128" x14ac:dyDescent="0.2">
      <c r="A101" s="156" t="s">
        <v>244</v>
      </c>
      <c r="B101" s="198" t="s">
        <v>245</v>
      </c>
      <c r="C101" s="158">
        <v>150</v>
      </c>
      <c r="D101" s="199">
        <v>520</v>
      </c>
      <c r="E101" s="149">
        <v>1331206</v>
      </c>
      <c r="F101" s="154">
        <f>C101*D101/(100000)</f>
        <v>0.78</v>
      </c>
      <c r="G101" s="159" t="s">
        <v>328</v>
      </c>
    </row>
    <row r="102" spans="1:7" ht="128" x14ac:dyDescent="0.2">
      <c r="A102" s="156" t="s">
        <v>246</v>
      </c>
      <c r="B102" s="198" t="s">
        <v>247</v>
      </c>
      <c r="C102" s="158">
        <v>150</v>
      </c>
      <c r="D102" s="199">
        <v>43</v>
      </c>
      <c r="E102" s="149">
        <v>1331206</v>
      </c>
      <c r="F102" s="154">
        <f>C102*D102/100000</f>
        <v>6.4500000000000002E-2</v>
      </c>
      <c r="G102" s="159" t="s">
        <v>329</v>
      </c>
    </row>
    <row r="103" spans="1:7" ht="80" x14ac:dyDescent="0.2">
      <c r="A103" s="168" t="s">
        <v>330</v>
      </c>
      <c r="B103" s="157" t="s">
        <v>248</v>
      </c>
      <c r="C103" s="147">
        <v>500</v>
      </c>
      <c r="D103" s="200">
        <v>310</v>
      </c>
      <c r="E103" s="149">
        <v>1331206</v>
      </c>
      <c r="F103" s="154">
        <f>C103*D103/(100000)</f>
        <v>1.55</v>
      </c>
      <c r="G103" s="159" t="s">
        <v>331</v>
      </c>
    </row>
    <row r="104" spans="1:7" ht="96" x14ac:dyDescent="0.2">
      <c r="A104" s="168" t="s">
        <v>249</v>
      </c>
      <c r="B104" s="157" t="s">
        <v>250</v>
      </c>
      <c r="C104" s="147">
        <v>1000</v>
      </c>
      <c r="D104" s="200">
        <v>158</v>
      </c>
      <c r="E104" s="149">
        <v>1331206</v>
      </c>
      <c r="F104" s="154">
        <f>C104*D104/(100000)</f>
        <v>1.58</v>
      </c>
      <c r="G104" s="159" t="s">
        <v>332</v>
      </c>
    </row>
    <row r="105" spans="1:7" ht="48" x14ac:dyDescent="0.2">
      <c r="A105" s="168" t="s">
        <v>251</v>
      </c>
      <c r="B105" s="201" t="s">
        <v>252</v>
      </c>
      <c r="C105" s="201">
        <v>250</v>
      </c>
      <c r="D105" s="196">
        <v>20634</v>
      </c>
      <c r="E105" s="149">
        <v>1331206</v>
      </c>
      <c r="F105" s="154">
        <f>C105*D105/(100000)</f>
        <v>51.585000000000001</v>
      </c>
      <c r="G105" s="159" t="s">
        <v>322</v>
      </c>
    </row>
    <row r="106" spans="1:7" ht="256" x14ac:dyDescent="0.2">
      <c r="A106" s="168" t="s">
        <v>337</v>
      </c>
      <c r="B106" s="201" t="s">
        <v>338</v>
      </c>
      <c r="C106" s="201">
        <v>200</v>
      </c>
      <c r="D106" s="196">
        <v>20</v>
      </c>
      <c r="E106" s="149"/>
      <c r="F106" s="154">
        <f>C106*D106/(100000)</f>
        <v>0.04</v>
      </c>
      <c r="G106" s="159" t="s">
        <v>339</v>
      </c>
    </row>
    <row r="107" spans="1:7" x14ac:dyDescent="0.2">
      <c r="A107" s="207" t="s">
        <v>222</v>
      </c>
      <c r="B107" s="207"/>
      <c r="C107" s="207"/>
      <c r="D107" s="207"/>
      <c r="E107" s="207"/>
      <c r="F107" s="202">
        <f>SUM(F93:F106)</f>
        <v>118.0842</v>
      </c>
      <c r="G107" s="108"/>
    </row>
    <row r="109" spans="1:7" ht="16" x14ac:dyDescent="0.2">
      <c r="A109" s="171" t="s">
        <v>183</v>
      </c>
      <c r="B109" s="274" t="s">
        <v>269</v>
      </c>
      <c r="C109" s="275"/>
      <c r="D109" s="275"/>
      <c r="E109" s="275"/>
    </row>
    <row r="110" spans="1:7" x14ac:dyDescent="0.2">
      <c r="A110" s="172"/>
      <c r="B110" s="276" t="s">
        <v>270</v>
      </c>
      <c r="C110" s="277"/>
      <c r="D110" s="277"/>
      <c r="E110" s="277"/>
    </row>
    <row r="111" spans="1:7" x14ac:dyDescent="0.2">
      <c r="A111" s="172"/>
      <c r="B111" s="278" t="s">
        <v>271</v>
      </c>
      <c r="C111" s="278"/>
      <c r="D111" s="278"/>
      <c r="E111" s="278"/>
    </row>
    <row r="112" spans="1:7" ht="16" x14ac:dyDescent="0.2">
      <c r="A112" s="172"/>
      <c r="B112" s="88" t="s">
        <v>106</v>
      </c>
      <c r="C112" s="88" t="s">
        <v>272</v>
      </c>
      <c r="D112" s="88" t="s">
        <v>273</v>
      </c>
      <c r="E112" s="88" t="s">
        <v>15</v>
      </c>
    </row>
    <row r="113" spans="1:10" ht="64" x14ac:dyDescent="0.2">
      <c r="A113" s="172"/>
      <c r="B113" s="146" t="s">
        <v>274</v>
      </c>
      <c r="C113" s="118" t="s">
        <v>275</v>
      </c>
      <c r="D113" s="173">
        <f xml:space="preserve"> 48000*9</f>
        <v>432000</v>
      </c>
      <c r="E113" s="146" t="s">
        <v>276</v>
      </c>
    </row>
    <row r="114" spans="1:10" x14ac:dyDescent="0.2">
      <c r="A114" s="172"/>
      <c r="B114" s="279" t="s">
        <v>222</v>
      </c>
      <c r="C114" s="279"/>
      <c r="D114" s="174">
        <v>432000</v>
      </c>
      <c r="E114" s="118"/>
    </row>
    <row r="115" spans="1:10" x14ac:dyDescent="0.2">
      <c r="A115" s="172"/>
      <c r="B115" s="216" t="s">
        <v>277</v>
      </c>
      <c r="C115" s="280"/>
      <c r="D115" s="280"/>
      <c r="E115" s="217"/>
    </row>
    <row r="116" spans="1:10" x14ac:dyDescent="0.2">
      <c r="A116" s="172"/>
    </row>
    <row r="117" spans="1:10" ht="16" x14ac:dyDescent="0.2">
      <c r="A117" s="172"/>
      <c r="B117" s="281" t="s">
        <v>278</v>
      </c>
      <c r="C117" s="281"/>
      <c r="D117" s="281"/>
      <c r="E117" s="281"/>
      <c r="F117" s="281"/>
      <c r="G117" s="281"/>
      <c r="H117" s="281"/>
      <c r="I117" s="281"/>
      <c r="J117" s="281"/>
    </row>
    <row r="118" spans="1:10" x14ac:dyDescent="0.2">
      <c r="A118" s="172"/>
      <c r="B118" s="212" t="s">
        <v>279</v>
      </c>
      <c r="C118" s="212"/>
      <c r="D118" s="212"/>
      <c r="E118" s="212"/>
      <c r="F118" s="212"/>
      <c r="G118" s="212"/>
      <c r="H118" s="212"/>
      <c r="I118" s="212"/>
      <c r="J118" s="212"/>
    </row>
    <row r="119" spans="1:10" ht="136" x14ac:dyDescent="0.2">
      <c r="A119" s="172"/>
      <c r="B119" s="175" t="s">
        <v>280</v>
      </c>
      <c r="C119" s="175" t="s">
        <v>281</v>
      </c>
      <c r="D119" s="176" t="s">
        <v>282</v>
      </c>
      <c r="E119" s="176" t="s">
        <v>283</v>
      </c>
      <c r="F119" s="176" t="s">
        <v>284</v>
      </c>
      <c r="G119" s="176" t="s">
        <v>285</v>
      </c>
      <c r="H119" s="176" t="s">
        <v>286</v>
      </c>
      <c r="I119" s="176" t="s">
        <v>222</v>
      </c>
      <c r="J119" s="176" t="s">
        <v>15</v>
      </c>
    </row>
    <row r="120" spans="1:10" x14ac:dyDescent="0.2">
      <c r="A120" s="172"/>
      <c r="B120" s="177" t="s">
        <v>287</v>
      </c>
      <c r="C120" s="177">
        <v>376</v>
      </c>
      <c r="D120" s="178">
        <f>(2)*C120+(10)</f>
        <v>762</v>
      </c>
      <c r="E120" s="179">
        <v>25</v>
      </c>
      <c r="F120" s="180">
        <f>D120*E120</f>
        <v>19050</v>
      </c>
      <c r="G120" s="180">
        <v>3000</v>
      </c>
      <c r="H120" s="181">
        <v>20000</v>
      </c>
      <c r="I120" s="180">
        <f>H120+G120+F120</f>
        <v>42050</v>
      </c>
      <c r="J120" s="180"/>
    </row>
    <row r="121" spans="1:10" x14ac:dyDescent="0.2">
      <c r="A121" s="172"/>
      <c r="B121" s="177" t="s">
        <v>288</v>
      </c>
      <c r="C121" s="177">
        <v>296</v>
      </c>
      <c r="D121" s="178">
        <f t="shared" ref="D121:D128" si="3">(2)*C121+(10)</f>
        <v>602</v>
      </c>
      <c r="E121" s="179">
        <v>25</v>
      </c>
      <c r="F121" s="180">
        <f t="shared" ref="F121:F128" si="4">D121*E121</f>
        <v>15050</v>
      </c>
      <c r="G121" s="180">
        <v>3000</v>
      </c>
      <c r="H121" s="181">
        <v>20000</v>
      </c>
      <c r="I121" s="180">
        <f t="shared" ref="I121:I128" si="5">H121+G121+F121</f>
        <v>38050</v>
      </c>
      <c r="J121" s="180"/>
    </row>
    <row r="122" spans="1:10" x14ac:dyDescent="0.2">
      <c r="A122" s="172"/>
      <c r="B122" s="177" t="s">
        <v>289</v>
      </c>
      <c r="C122" s="177">
        <v>175</v>
      </c>
      <c r="D122" s="178">
        <f t="shared" si="3"/>
        <v>360</v>
      </c>
      <c r="E122" s="179">
        <v>25</v>
      </c>
      <c r="F122" s="180">
        <f t="shared" si="4"/>
        <v>9000</v>
      </c>
      <c r="G122" s="180">
        <v>3000</v>
      </c>
      <c r="H122" s="181">
        <v>20000</v>
      </c>
      <c r="I122" s="180">
        <f t="shared" si="5"/>
        <v>32000</v>
      </c>
      <c r="J122" s="180"/>
    </row>
    <row r="123" spans="1:10" x14ac:dyDescent="0.2">
      <c r="A123" s="172"/>
      <c r="B123" s="177" t="s">
        <v>290</v>
      </c>
      <c r="C123" s="177">
        <v>112</v>
      </c>
      <c r="D123" s="178">
        <f t="shared" si="3"/>
        <v>234</v>
      </c>
      <c r="E123" s="179">
        <v>25</v>
      </c>
      <c r="F123" s="180">
        <f t="shared" si="4"/>
        <v>5850</v>
      </c>
      <c r="G123" s="180">
        <v>3000</v>
      </c>
      <c r="H123" s="181">
        <v>20000</v>
      </c>
      <c r="I123" s="180">
        <f t="shared" si="5"/>
        <v>28850</v>
      </c>
      <c r="J123" s="180"/>
    </row>
    <row r="124" spans="1:10" x14ac:dyDescent="0.2">
      <c r="A124" s="172"/>
      <c r="B124" s="177" t="s">
        <v>291</v>
      </c>
      <c r="C124" s="177">
        <v>194</v>
      </c>
      <c r="D124" s="178">
        <f t="shared" si="3"/>
        <v>398</v>
      </c>
      <c r="E124" s="179">
        <v>25</v>
      </c>
      <c r="F124" s="180">
        <f t="shared" si="4"/>
        <v>9950</v>
      </c>
      <c r="G124" s="180">
        <v>3000</v>
      </c>
      <c r="H124" s="181">
        <v>20000</v>
      </c>
      <c r="I124" s="180">
        <f t="shared" si="5"/>
        <v>32950</v>
      </c>
      <c r="J124" s="180"/>
    </row>
    <row r="125" spans="1:10" x14ac:dyDescent="0.2">
      <c r="A125" s="172"/>
      <c r="B125" s="177" t="s">
        <v>290</v>
      </c>
      <c r="C125" s="177">
        <v>112</v>
      </c>
      <c r="D125" s="178">
        <f t="shared" si="3"/>
        <v>234</v>
      </c>
      <c r="E125" s="179">
        <v>25</v>
      </c>
      <c r="F125" s="180">
        <f t="shared" si="4"/>
        <v>5850</v>
      </c>
      <c r="G125" s="180">
        <v>3000</v>
      </c>
      <c r="H125" s="181">
        <v>20000</v>
      </c>
      <c r="I125" s="180">
        <f t="shared" si="5"/>
        <v>28850</v>
      </c>
      <c r="J125" s="180"/>
    </row>
    <row r="126" spans="1:10" x14ac:dyDescent="0.2">
      <c r="A126" s="172"/>
      <c r="B126" s="177" t="s">
        <v>292</v>
      </c>
      <c r="C126" s="177">
        <v>83</v>
      </c>
      <c r="D126" s="178">
        <f t="shared" si="3"/>
        <v>176</v>
      </c>
      <c r="E126" s="179">
        <v>25</v>
      </c>
      <c r="F126" s="180">
        <f t="shared" si="4"/>
        <v>4400</v>
      </c>
      <c r="G126" s="180">
        <v>3000</v>
      </c>
      <c r="H126" s="181">
        <v>20000</v>
      </c>
      <c r="I126" s="180">
        <f t="shared" si="5"/>
        <v>27400</v>
      </c>
      <c r="J126" s="180"/>
    </row>
    <row r="127" spans="1:10" ht="16" x14ac:dyDescent="0.2">
      <c r="A127" s="172"/>
      <c r="B127" s="182" t="s">
        <v>293</v>
      </c>
      <c r="C127" s="182">
        <v>50</v>
      </c>
      <c r="D127" s="178">
        <f t="shared" si="3"/>
        <v>110</v>
      </c>
      <c r="E127" s="179">
        <v>25</v>
      </c>
      <c r="F127" s="180">
        <f t="shared" si="4"/>
        <v>2750</v>
      </c>
      <c r="G127" s="180">
        <v>3000</v>
      </c>
      <c r="H127" s="181">
        <v>20000</v>
      </c>
      <c r="I127" s="180">
        <f t="shared" si="5"/>
        <v>25750</v>
      </c>
      <c r="J127" s="180"/>
    </row>
    <row r="128" spans="1:10" ht="16" x14ac:dyDescent="0.2">
      <c r="A128" s="172"/>
      <c r="B128" s="182" t="s">
        <v>294</v>
      </c>
      <c r="C128" s="182">
        <v>64</v>
      </c>
      <c r="D128" s="178">
        <f t="shared" si="3"/>
        <v>138</v>
      </c>
      <c r="E128" s="179">
        <v>25</v>
      </c>
      <c r="F128" s="180">
        <f t="shared" si="4"/>
        <v>3450</v>
      </c>
      <c r="G128" s="180">
        <v>3000</v>
      </c>
      <c r="H128" s="181">
        <v>20000</v>
      </c>
      <c r="I128" s="180">
        <f t="shared" si="5"/>
        <v>26450</v>
      </c>
      <c r="J128" s="180"/>
    </row>
    <row r="129" spans="1:10" ht="16" x14ac:dyDescent="0.2">
      <c r="A129" s="172"/>
      <c r="B129" s="183" t="s">
        <v>222</v>
      </c>
      <c r="C129" s="183"/>
      <c r="D129" s="178"/>
      <c r="E129" s="179"/>
      <c r="F129" s="181"/>
      <c r="G129" s="181"/>
      <c r="H129" s="181"/>
      <c r="I129" s="184">
        <f>SUM(I120:I128)</f>
        <v>282350</v>
      </c>
      <c r="J129" s="180"/>
    </row>
    <row r="130" spans="1:10" x14ac:dyDescent="0.2">
      <c r="B130" s="282" t="s">
        <v>295</v>
      </c>
      <c r="C130" s="282"/>
      <c r="D130" s="282"/>
      <c r="E130" s="282"/>
      <c r="F130" s="282"/>
      <c r="G130" s="282"/>
      <c r="H130" s="282"/>
      <c r="I130" s="282"/>
      <c r="J130" s="282"/>
    </row>
    <row r="132" spans="1:10" ht="19" x14ac:dyDescent="0.2">
      <c r="A132" s="283" t="s">
        <v>296</v>
      </c>
      <c r="B132" s="284"/>
      <c r="C132" s="284"/>
      <c r="D132" s="284"/>
      <c r="E132" s="284"/>
      <c r="F132" s="284"/>
    </row>
    <row r="133" spans="1:10" ht="16" x14ac:dyDescent="0.2">
      <c r="A133" s="285" t="s">
        <v>297</v>
      </c>
      <c r="B133" s="286"/>
      <c r="C133" s="286"/>
      <c r="D133" s="286"/>
      <c r="E133" s="286"/>
      <c r="F133" s="286"/>
    </row>
    <row r="134" spans="1:10" ht="17" x14ac:dyDescent="0.2">
      <c r="A134" s="185" t="s">
        <v>298</v>
      </c>
      <c r="B134" s="89" t="s">
        <v>106</v>
      </c>
      <c r="C134" s="89" t="s">
        <v>299</v>
      </c>
      <c r="D134" s="88" t="s">
        <v>108</v>
      </c>
      <c r="E134" s="88" t="s">
        <v>127</v>
      </c>
      <c r="F134" s="88" t="s">
        <v>15</v>
      </c>
    </row>
    <row r="135" spans="1:10" ht="80" x14ac:dyDescent="0.2">
      <c r="A135" s="186"/>
      <c r="B135" s="146" t="s">
        <v>300</v>
      </c>
      <c r="C135" s="3">
        <v>10</v>
      </c>
      <c r="D135" s="3">
        <v>21480</v>
      </c>
      <c r="E135" s="187">
        <f>C135*D135</f>
        <v>214800</v>
      </c>
      <c r="F135" s="188" t="s">
        <v>301</v>
      </c>
    </row>
    <row r="136" spans="1:10" x14ac:dyDescent="0.2">
      <c r="A136" s="279" t="s">
        <v>222</v>
      </c>
      <c r="B136" s="279"/>
      <c r="C136" s="279"/>
      <c r="D136" s="279"/>
      <c r="E136" s="189">
        <f>SUM(E135:E135)</f>
        <v>214800</v>
      </c>
      <c r="F136" s="188"/>
    </row>
    <row r="137" spans="1:10" x14ac:dyDescent="0.2">
      <c r="A137" s="218" t="s">
        <v>302</v>
      </c>
      <c r="B137" s="219"/>
      <c r="C137" s="219"/>
      <c r="D137" s="219"/>
      <c r="E137" s="219"/>
      <c r="F137" s="220"/>
    </row>
    <row r="139" spans="1:10" ht="19" x14ac:dyDescent="0.2">
      <c r="A139" s="283" t="s">
        <v>303</v>
      </c>
      <c r="B139" s="284"/>
      <c r="C139" s="284"/>
      <c r="D139" s="284"/>
      <c r="E139" s="284"/>
      <c r="F139" s="284"/>
    </row>
    <row r="140" spans="1:10" ht="16" x14ac:dyDescent="0.2">
      <c r="A140" s="285" t="s">
        <v>297</v>
      </c>
      <c r="B140" s="286"/>
      <c r="C140" s="286"/>
      <c r="D140" s="286"/>
      <c r="E140" s="286"/>
      <c r="F140" s="286"/>
    </row>
    <row r="141" spans="1:10" ht="17" x14ac:dyDescent="0.2">
      <c r="A141" s="185" t="s">
        <v>298</v>
      </c>
      <c r="B141" s="89" t="s">
        <v>106</v>
      </c>
      <c r="C141" s="89" t="s">
        <v>299</v>
      </c>
      <c r="D141" s="88" t="s">
        <v>108</v>
      </c>
      <c r="E141" s="88" t="s">
        <v>127</v>
      </c>
      <c r="F141" s="88" t="s">
        <v>15</v>
      </c>
    </row>
    <row r="142" spans="1:10" ht="64" x14ac:dyDescent="0.2">
      <c r="A142" s="186"/>
      <c r="B142" s="146" t="s">
        <v>304</v>
      </c>
      <c r="C142" s="3">
        <v>10</v>
      </c>
      <c r="D142" s="3">
        <v>21480</v>
      </c>
      <c r="E142" s="187">
        <f>C142*D142</f>
        <v>214800</v>
      </c>
      <c r="F142" s="188" t="s">
        <v>305</v>
      </c>
    </row>
    <row r="143" spans="1:10" x14ac:dyDescent="0.2">
      <c r="A143" s="279" t="s">
        <v>222</v>
      </c>
      <c r="B143" s="279"/>
      <c r="C143" s="279"/>
      <c r="D143" s="279"/>
      <c r="E143" s="189">
        <f>SUM(E142:E142)</f>
        <v>214800</v>
      </c>
      <c r="F143" s="188"/>
    </row>
    <row r="144" spans="1:10" x14ac:dyDescent="0.2">
      <c r="A144" s="218" t="s">
        <v>302</v>
      </c>
      <c r="B144" s="219"/>
      <c r="C144" s="219"/>
      <c r="D144" s="219"/>
      <c r="E144" s="219"/>
      <c r="F144" s="220"/>
    </row>
  </sheetData>
  <mergeCells count="54">
    <mergeCell ref="A144:F144"/>
    <mergeCell ref="A136:D136"/>
    <mergeCell ref="A137:F137"/>
    <mergeCell ref="A139:F139"/>
    <mergeCell ref="A140:F140"/>
    <mergeCell ref="A143:D143"/>
    <mergeCell ref="B117:J117"/>
    <mergeCell ref="B118:J118"/>
    <mergeCell ref="B130:J130"/>
    <mergeCell ref="A132:F132"/>
    <mergeCell ref="A133:F133"/>
    <mergeCell ref="B109:E109"/>
    <mergeCell ref="B110:E110"/>
    <mergeCell ref="B111:E111"/>
    <mergeCell ref="B114:C114"/>
    <mergeCell ref="B115:E115"/>
    <mergeCell ref="B77:F77"/>
    <mergeCell ref="A79:A88"/>
    <mergeCell ref="B79:F79"/>
    <mergeCell ref="B88:E88"/>
    <mergeCell ref="B89:F89"/>
    <mergeCell ref="B67:G67"/>
    <mergeCell ref="B68:G68"/>
    <mergeCell ref="B69:G69"/>
    <mergeCell ref="B75:E75"/>
    <mergeCell ref="B76:E76"/>
    <mergeCell ref="B53:G53"/>
    <mergeCell ref="A54:A65"/>
    <mergeCell ref="B54:G54"/>
    <mergeCell ref="B55:G55"/>
    <mergeCell ref="B63:E63"/>
    <mergeCell ref="B64:E64"/>
    <mergeCell ref="B65:F65"/>
    <mergeCell ref="B45:C45"/>
    <mergeCell ref="D45:E45"/>
    <mergeCell ref="B46:F46"/>
    <mergeCell ref="B48:F48"/>
    <mergeCell ref="B51:F51"/>
    <mergeCell ref="A107:E107"/>
    <mergeCell ref="A1:C1"/>
    <mergeCell ref="B2:G2"/>
    <mergeCell ref="B3:G3"/>
    <mergeCell ref="B4:G4"/>
    <mergeCell ref="B12:C12"/>
    <mergeCell ref="B13:G13"/>
    <mergeCell ref="B15:G15"/>
    <mergeCell ref="B16:G16"/>
    <mergeCell ref="B17:G17"/>
    <mergeCell ref="B27:E27"/>
    <mergeCell ref="B28:G28"/>
    <mergeCell ref="B31:G31"/>
    <mergeCell ref="B32:G32"/>
    <mergeCell ref="B42:E42"/>
    <mergeCell ref="B43:G43"/>
  </mergeCells>
  <pageMargins left="0.7" right="0.7" top="0.3" bottom="0.75" header="0.16" footer="0.3"/>
  <pageSetup scale="53" orientation="landscape" verticalDpi="300" r:id="rId1"/>
  <colBreaks count="1" manualBreakCount="1">
    <brk id="6"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4"/>
  <dimension ref="A1:F35"/>
  <sheetViews>
    <sheetView topLeftCell="K1" zoomScale="90" zoomScaleNormal="90" zoomScaleSheetLayoutView="86" workbookViewId="0">
      <pane ySplit="1" topLeftCell="A5" activePane="bottomLeft" state="frozen"/>
      <selection sqref="A1:E1"/>
      <selection pane="bottomLeft" activeCell="B7" sqref="B7:E7"/>
    </sheetView>
  </sheetViews>
  <sheetFormatPr baseColWidth="10" defaultColWidth="8.83203125" defaultRowHeight="15" x14ac:dyDescent="0.2"/>
  <cols>
    <col min="1" max="1" width="48.5" style="12" bestFit="1" customWidth="1"/>
    <col min="2" max="2" width="14.5" style="12" customWidth="1"/>
    <col min="3" max="3" width="19.5" style="12" customWidth="1"/>
    <col min="4" max="4" width="47.83203125" style="12" customWidth="1"/>
    <col min="5" max="5" width="53.1640625" style="12" customWidth="1"/>
    <col min="6" max="6" width="9.33203125" style="12" customWidth="1"/>
    <col min="7" max="256" width="8.83203125" style="12"/>
    <col min="257" max="257" width="48.5" style="12" bestFit="1" customWidth="1"/>
    <col min="258" max="258" width="14.5" style="12" customWidth="1"/>
    <col min="259" max="259" width="19.5" style="12" customWidth="1"/>
    <col min="260" max="260" width="47.83203125" style="12" customWidth="1"/>
    <col min="261" max="261" width="53.1640625" style="12" customWidth="1"/>
    <col min="262" max="262" width="9.33203125" style="12" customWidth="1"/>
    <col min="263" max="512" width="8.83203125" style="12"/>
    <col min="513" max="513" width="48.5" style="12" bestFit="1" customWidth="1"/>
    <col min="514" max="514" width="14.5" style="12" customWidth="1"/>
    <col min="515" max="515" width="19.5" style="12" customWidth="1"/>
    <col min="516" max="516" width="47.83203125" style="12" customWidth="1"/>
    <col min="517" max="517" width="53.1640625" style="12" customWidth="1"/>
    <col min="518" max="518" width="9.33203125" style="12" customWidth="1"/>
    <col min="519" max="768" width="8.83203125" style="12"/>
    <col min="769" max="769" width="48.5" style="12" bestFit="1" customWidth="1"/>
    <col min="770" max="770" width="14.5" style="12" customWidth="1"/>
    <col min="771" max="771" width="19.5" style="12" customWidth="1"/>
    <col min="772" max="772" width="47.83203125" style="12" customWidth="1"/>
    <col min="773" max="773" width="53.1640625" style="12" customWidth="1"/>
    <col min="774" max="774" width="9.33203125" style="12" customWidth="1"/>
    <col min="775" max="1024" width="8.83203125" style="12"/>
    <col min="1025" max="1025" width="48.5" style="12" bestFit="1" customWidth="1"/>
    <col min="1026" max="1026" width="14.5" style="12" customWidth="1"/>
    <col min="1027" max="1027" width="19.5" style="12" customWidth="1"/>
    <col min="1028" max="1028" width="47.83203125" style="12" customWidth="1"/>
    <col min="1029" max="1029" width="53.1640625" style="12" customWidth="1"/>
    <col min="1030" max="1030" width="9.33203125" style="12" customWidth="1"/>
    <col min="1031" max="1280" width="8.83203125" style="12"/>
    <col min="1281" max="1281" width="48.5" style="12" bestFit="1" customWidth="1"/>
    <col min="1282" max="1282" width="14.5" style="12" customWidth="1"/>
    <col min="1283" max="1283" width="19.5" style="12" customWidth="1"/>
    <col min="1284" max="1284" width="47.83203125" style="12" customWidth="1"/>
    <col min="1285" max="1285" width="53.1640625" style="12" customWidth="1"/>
    <col min="1286" max="1286" width="9.33203125" style="12" customWidth="1"/>
    <col min="1287" max="1536" width="8.83203125" style="12"/>
    <col min="1537" max="1537" width="48.5" style="12" bestFit="1" customWidth="1"/>
    <col min="1538" max="1538" width="14.5" style="12" customWidth="1"/>
    <col min="1539" max="1539" width="19.5" style="12" customWidth="1"/>
    <col min="1540" max="1540" width="47.83203125" style="12" customWidth="1"/>
    <col min="1541" max="1541" width="53.1640625" style="12" customWidth="1"/>
    <col min="1542" max="1542" width="9.33203125" style="12" customWidth="1"/>
    <col min="1543" max="1792" width="8.83203125" style="12"/>
    <col min="1793" max="1793" width="48.5" style="12" bestFit="1" customWidth="1"/>
    <col min="1794" max="1794" width="14.5" style="12" customWidth="1"/>
    <col min="1795" max="1795" width="19.5" style="12" customWidth="1"/>
    <col min="1796" max="1796" width="47.83203125" style="12" customWidth="1"/>
    <col min="1797" max="1797" width="53.1640625" style="12" customWidth="1"/>
    <col min="1798" max="1798" width="9.33203125" style="12" customWidth="1"/>
    <col min="1799" max="2048" width="8.83203125" style="12"/>
    <col min="2049" max="2049" width="48.5" style="12" bestFit="1" customWidth="1"/>
    <col min="2050" max="2050" width="14.5" style="12" customWidth="1"/>
    <col min="2051" max="2051" width="19.5" style="12" customWidth="1"/>
    <col min="2052" max="2052" width="47.83203125" style="12" customWidth="1"/>
    <col min="2053" max="2053" width="53.1640625" style="12" customWidth="1"/>
    <col min="2054" max="2054" width="9.33203125" style="12" customWidth="1"/>
    <col min="2055" max="2304" width="8.83203125" style="12"/>
    <col min="2305" max="2305" width="48.5" style="12" bestFit="1" customWidth="1"/>
    <col min="2306" max="2306" width="14.5" style="12" customWidth="1"/>
    <col min="2307" max="2307" width="19.5" style="12" customWidth="1"/>
    <col min="2308" max="2308" width="47.83203125" style="12" customWidth="1"/>
    <col min="2309" max="2309" width="53.1640625" style="12" customWidth="1"/>
    <col min="2310" max="2310" width="9.33203125" style="12" customWidth="1"/>
    <col min="2311" max="2560" width="8.83203125" style="12"/>
    <col min="2561" max="2561" width="48.5" style="12" bestFit="1" customWidth="1"/>
    <col min="2562" max="2562" width="14.5" style="12" customWidth="1"/>
    <col min="2563" max="2563" width="19.5" style="12" customWidth="1"/>
    <col min="2564" max="2564" width="47.83203125" style="12" customWidth="1"/>
    <col min="2565" max="2565" width="53.1640625" style="12" customWidth="1"/>
    <col min="2566" max="2566" width="9.33203125" style="12" customWidth="1"/>
    <col min="2567" max="2816" width="8.83203125" style="12"/>
    <col min="2817" max="2817" width="48.5" style="12" bestFit="1" customWidth="1"/>
    <col min="2818" max="2818" width="14.5" style="12" customWidth="1"/>
    <col min="2819" max="2819" width="19.5" style="12" customWidth="1"/>
    <col min="2820" max="2820" width="47.83203125" style="12" customWidth="1"/>
    <col min="2821" max="2821" width="53.1640625" style="12" customWidth="1"/>
    <col min="2822" max="2822" width="9.33203125" style="12" customWidth="1"/>
    <col min="2823" max="3072" width="8.83203125" style="12"/>
    <col min="3073" max="3073" width="48.5" style="12" bestFit="1" customWidth="1"/>
    <col min="3074" max="3074" width="14.5" style="12" customWidth="1"/>
    <col min="3075" max="3075" width="19.5" style="12" customWidth="1"/>
    <col min="3076" max="3076" width="47.83203125" style="12" customWidth="1"/>
    <col min="3077" max="3077" width="53.1640625" style="12" customWidth="1"/>
    <col min="3078" max="3078" width="9.33203125" style="12" customWidth="1"/>
    <col min="3079" max="3328" width="8.83203125" style="12"/>
    <col min="3329" max="3329" width="48.5" style="12" bestFit="1" customWidth="1"/>
    <col min="3330" max="3330" width="14.5" style="12" customWidth="1"/>
    <col min="3331" max="3331" width="19.5" style="12" customWidth="1"/>
    <col min="3332" max="3332" width="47.83203125" style="12" customWidth="1"/>
    <col min="3333" max="3333" width="53.1640625" style="12" customWidth="1"/>
    <col min="3334" max="3334" width="9.33203125" style="12" customWidth="1"/>
    <col min="3335" max="3584" width="8.83203125" style="12"/>
    <col min="3585" max="3585" width="48.5" style="12" bestFit="1" customWidth="1"/>
    <col min="3586" max="3586" width="14.5" style="12" customWidth="1"/>
    <col min="3587" max="3587" width="19.5" style="12" customWidth="1"/>
    <col min="3588" max="3588" width="47.83203125" style="12" customWidth="1"/>
    <col min="3589" max="3589" width="53.1640625" style="12" customWidth="1"/>
    <col min="3590" max="3590" width="9.33203125" style="12" customWidth="1"/>
    <col min="3591" max="3840" width="8.83203125" style="12"/>
    <col min="3841" max="3841" width="48.5" style="12" bestFit="1" customWidth="1"/>
    <col min="3842" max="3842" width="14.5" style="12" customWidth="1"/>
    <col min="3843" max="3843" width="19.5" style="12" customWidth="1"/>
    <col min="3844" max="3844" width="47.83203125" style="12" customWidth="1"/>
    <col min="3845" max="3845" width="53.1640625" style="12" customWidth="1"/>
    <col min="3846" max="3846" width="9.33203125" style="12" customWidth="1"/>
    <col min="3847" max="4096" width="8.83203125" style="12"/>
    <col min="4097" max="4097" width="48.5" style="12" bestFit="1" customWidth="1"/>
    <col min="4098" max="4098" width="14.5" style="12" customWidth="1"/>
    <col min="4099" max="4099" width="19.5" style="12" customWidth="1"/>
    <col min="4100" max="4100" width="47.83203125" style="12" customWidth="1"/>
    <col min="4101" max="4101" width="53.1640625" style="12" customWidth="1"/>
    <col min="4102" max="4102" width="9.33203125" style="12" customWidth="1"/>
    <col min="4103" max="4352" width="8.83203125" style="12"/>
    <col min="4353" max="4353" width="48.5" style="12" bestFit="1" customWidth="1"/>
    <col min="4354" max="4354" width="14.5" style="12" customWidth="1"/>
    <col min="4355" max="4355" width="19.5" style="12" customWidth="1"/>
    <col min="4356" max="4356" width="47.83203125" style="12" customWidth="1"/>
    <col min="4357" max="4357" width="53.1640625" style="12" customWidth="1"/>
    <col min="4358" max="4358" width="9.33203125" style="12" customWidth="1"/>
    <col min="4359" max="4608" width="8.83203125" style="12"/>
    <col min="4609" max="4609" width="48.5" style="12" bestFit="1" customWidth="1"/>
    <col min="4610" max="4610" width="14.5" style="12" customWidth="1"/>
    <col min="4611" max="4611" width="19.5" style="12" customWidth="1"/>
    <col min="4612" max="4612" width="47.83203125" style="12" customWidth="1"/>
    <col min="4613" max="4613" width="53.1640625" style="12" customWidth="1"/>
    <col min="4614" max="4614" width="9.33203125" style="12" customWidth="1"/>
    <col min="4615" max="4864" width="8.83203125" style="12"/>
    <col min="4865" max="4865" width="48.5" style="12" bestFit="1" customWidth="1"/>
    <col min="4866" max="4866" width="14.5" style="12" customWidth="1"/>
    <col min="4867" max="4867" width="19.5" style="12" customWidth="1"/>
    <col min="4868" max="4868" width="47.83203125" style="12" customWidth="1"/>
    <col min="4869" max="4869" width="53.1640625" style="12" customWidth="1"/>
    <col min="4870" max="4870" width="9.33203125" style="12" customWidth="1"/>
    <col min="4871" max="5120" width="8.83203125" style="12"/>
    <col min="5121" max="5121" width="48.5" style="12" bestFit="1" customWidth="1"/>
    <col min="5122" max="5122" width="14.5" style="12" customWidth="1"/>
    <col min="5123" max="5123" width="19.5" style="12" customWidth="1"/>
    <col min="5124" max="5124" width="47.83203125" style="12" customWidth="1"/>
    <col min="5125" max="5125" width="53.1640625" style="12" customWidth="1"/>
    <col min="5126" max="5126" width="9.33203125" style="12" customWidth="1"/>
    <col min="5127" max="5376" width="8.83203125" style="12"/>
    <col min="5377" max="5377" width="48.5" style="12" bestFit="1" customWidth="1"/>
    <col min="5378" max="5378" width="14.5" style="12" customWidth="1"/>
    <col min="5379" max="5379" width="19.5" style="12" customWidth="1"/>
    <col min="5380" max="5380" width="47.83203125" style="12" customWidth="1"/>
    <col min="5381" max="5381" width="53.1640625" style="12" customWidth="1"/>
    <col min="5382" max="5382" width="9.33203125" style="12" customWidth="1"/>
    <col min="5383" max="5632" width="8.83203125" style="12"/>
    <col min="5633" max="5633" width="48.5" style="12" bestFit="1" customWidth="1"/>
    <col min="5634" max="5634" width="14.5" style="12" customWidth="1"/>
    <col min="5635" max="5635" width="19.5" style="12" customWidth="1"/>
    <col min="5636" max="5636" width="47.83203125" style="12" customWidth="1"/>
    <col min="5637" max="5637" width="53.1640625" style="12" customWidth="1"/>
    <col min="5638" max="5638" width="9.33203125" style="12" customWidth="1"/>
    <col min="5639" max="5888" width="8.83203125" style="12"/>
    <col min="5889" max="5889" width="48.5" style="12" bestFit="1" customWidth="1"/>
    <col min="5890" max="5890" width="14.5" style="12" customWidth="1"/>
    <col min="5891" max="5891" width="19.5" style="12" customWidth="1"/>
    <col min="5892" max="5892" width="47.83203125" style="12" customWidth="1"/>
    <col min="5893" max="5893" width="53.1640625" style="12" customWidth="1"/>
    <col min="5894" max="5894" width="9.33203125" style="12" customWidth="1"/>
    <col min="5895" max="6144" width="8.83203125" style="12"/>
    <col min="6145" max="6145" width="48.5" style="12" bestFit="1" customWidth="1"/>
    <col min="6146" max="6146" width="14.5" style="12" customWidth="1"/>
    <col min="6147" max="6147" width="19.5" style="12" customWidth="1"/>
    <col min="6148" max="6148" width="47.83203125" style="12" customWidth="1"/>
    <col min="6149" max="6149" width="53.1640625" style="12" customWidth="1"/>
    <col min="6150" max="6150" width="9.33203125" style="12" customWidth="1"/>
    <col min="6151" max="6400" width="8.83203125" style="12"/>
    <col min="6401" max="6401" width="48.5" style="12" bestFit="1" customWidth="1"/>
    <col min="6402" max="6402" width="14.5" style="12" customWidth="1"/>
    <col min="6403" max="6403" width="19.5" style="12" customWidth="1"/>
    <col min="6404" max="6404" width="47.83203125" style="12" customWidth="1"/>
    <col min="6405" max="6405" width="53.1640625" style="12" customWidth="1"/>
    <col min="6406" max="6406" width="9.33203125" style="12" customWidth="1"/>
    <col min="6407" max="6656" width="8.83203125" style="12"/>
    <col min="6657" max="6657" width="48.5" style="12" bestFit="1" customWidth="1"/>
    <col min="6658" max="6658" width="14.5" style="12" customWidth="1"/>
    <col min="6659" max="6659" width="19.5" style="12" customWidth="1"/>
    <col min="6660" max="6660" width="47.83203125" style="12" customWidth="1"/>
    <col min="6661" max="6661" width="53.1640625" style="12" customWidth="1"/>
    <col min="6662" max="6662" width="9.33203125" style="12" customWidth="1"/>
    <col min="6663" max="6912" width="8.83203125" style="12"/>
    <col min="6913" max="6913" width="48.5" style="12" bestFit="1" customWidth="1"/>
    <col min="6914" max="6914" width="14.5" style="12" customWidth="1"/>
    <col min="6915" max="6915" width="19.5" style="12" customWidth="1"/>
    <col min="6916" max="6916" width="47.83203125" style="12" customWidth="1"/>
    <col min="6917" max="6917" width="53.1640625" style="12" customWidth="1"/>
    <col min="6918" max="6918" width="9.33203125" style="12" customWidth="1"/>
    <col min="6919" max="7168" width="8.83203125" style="12"/>
    <col min="7169" max="7169" width="48.5" style="12" bestFit="1" customWidth="1"/>
    <col min="7170" max="7170" width="14.5" style="12" customWidth="1"/>
    <col min="7171" max="7171" width="19.5" style="12" customWidth="1"/>
    <col min="7172" max="7172" width="47.83203125" style="12" customWidth="1"/>
    <col min="7173" max="7173" width="53.1640625" style="12" customWidth="1"/>
    <col min="7174" max="7174" width="9.33203125" style="12" customWidth="1"/>
    <col min="7175" max="7424" width="8.83203125" style="12"/>
    <col min="7425" max="7425" width="48.5" style="12" bestFit="1" customWidth="1"/>
    <col min="7426" max="7426" width="14.5" style="12" customWidth="1"/>
    <col min="7427" max="7427" width="19.5" style="12" customWidth="1"/>
    <col min="7428" max="7428" width="47.83203125" style="12" customWidth="1"/>
    <col min="7429" max="7429" width="53.1640625" style="12" customWidth="1"/>
    <col min="7430" max="7430" width="9.33203125" style="12" customWidth="1"/>
    <col min="7431" max="7680" width="8.83203125" style="12"/>
    <col min="7681" max="7681" width="48.5" style="12" bestFit="1" customWidth="1"/>
    <col min="7682" max="7682" width="14.5" style="12" customWidth="1"/>
    <col min="7683" max="7683" width="19.5" style="12" customWidth="1"/>
    <col min="7684" max="7684" width="47.83203125" style="12" customWidth="1"/>
    <col min="7685" max="7685" width="53.1640625" style="12" customWidth="1"/>
    <col min="7686" max="7686" width="9.33203125" style="12" customWidth="1"/>
    <col min="7687" max="7936" width="8.83203125" style="12"/>
    <col min="7937" max="7937" width="48.5" style="12" bestFit="1" customWidth="1"/>
    <col min="7938" max="7938" width="14.5" style="12" customWidth="1"/>
    <col min="7939" max="7939" width="19.5" style="12" customWidth="1"/>
    <col min="7940" max="7940" width="47.83203125" style="12" customWidth="1"/>
    <col min="7941" max="7941" width="53.1640625" style="12" customWidth="1"/>
    <col min="7942" max="7942" width="9.33203125" style="12" customWidth="1"/>
    <col min="7943" max="8192" width="8.83203125" style="12"/>
    <col min="8193" max="8193" width="48.5" style="12" bestFit="1" customWidth="1"/>
    <col min="8194" max="8194" width="14.5" style="12" customWidth="1"/>
    <col min="8195" max="8195" width="19.5" style="12" customWidth="1"/>
    <col min="8196" max="8196" width="47.83203125" style="12" customWidth="1"/>
    <col min="8197" max="8197" width="53.1640625" style="12" customWidth="1"/>
    <col min="8198" max="8198" width="9.33203125" style="12" customWidth="1"/>
    <col min="8199" max="8448" width="8.83203125" style="12"/>
    <col min="8449" max="8449" width="48.5" style="12" bestFit="1" customWidth="1"/>
    <col min="8450" max="8450" width="14.5" style="12" customWidth="1"/>
    <col min="8451" max="8451" width="19.5" style="12" customWidth="1"/>
    <col min="8452" max="8452" width="47.83203125" style="12" customWidth="1"/>
    <col min="8453" max="8453" width="53.1640625" style="12" customWidth="1"/>
    <col min="8454" max="8454" width="9.33203125" style="12" customWidth="1"/>
    <col min="8455" max="8704" width="8.83203125" style="12"/>
    <col min="8705" max="8705" width="48.5" style="12" bestFit="1" customWidth="1"/>
    <col min="8706" max="8706" width="14.5" style="12" customWidth="1"/>
    <col min="8707" max="8707" width="19.5" style="12" customWidth="1"/>
    <col min="8708" max="8708" width="47.83203125" style="12" customWidth="1"/>
    <col min="8709" max="8709" width="53.1640625" style="12" customWidth="1"/>
    <col min="8710" max="8710" width="9.33203125" style="12" customWidth="1"/>
    <col min="8711" max="8960" width="8.83203125" style="12"/>
    <col min="8961" max="8961" width="48.5" style="12" bestFit="1" customWidth="1"/>
    <col min="8962" max="8962" width="14.5" style="12" customWidth="1"/>
    <col min="8963" max="8963" width="19.5" style="12" customWidth="1"/>
    <col min="8964" max="8964" width="47.83203125" style="12" customWidth="1"/>
    <col min="8965" max="8965" width="53.1640625" style="12" customWidth="1"/>
    <col min="8966" max="8966" width="9.33203125" style="12" customWidth="1"/>
    <col min="8967" max="9216" width="8.83203125" style="12"/>
    <col min="9217" max="9217" width="48.5" style="12" bestFit="1" customWidth="1"/>
    <col min="9218" max="9218" width="14.5" style="12" customWidth="1"/>
    <col min="9219" max="9219" width="19.5" style="12" customWidth="1"/>
    <col min="9220" max="9220" width="47.83203125" style="12" customWidth="1"/>
    <col min="9221" max="9221" width="53.1640625" style="12" customWidth="1"/>
    <col min="9222" max="9222" width="9.33203125" style="12" customWidth="1"/>
    <col min="9223" max="9472" width="8.83203125" style="12"/>
    <col min="9473" max="9473" width="48.5" style="12" bestFit="1" customWidth="1"/>
    <col min="9474" max="9474" width="14.5" style="12" customWidth="1"/>
    <col min="9475" max="9475" width="19.5" style="12" customWidth="1"/>
    <col min="9476" max="9476" width="47.83203125" style="12" customWidth="1"/>
    <col min="9477" max="9477" width="53.1640625" style="12" customWidth="1"/>
    <col min="9478" max="9478" width="9.33203125" style="12" customWidth="1"/>
    <col min="9479" max="9728" width="8.83203125" style="12"/>
    <col min="9729" max="9729" width="48.5" style="12" bestFit="1" customWidth="1"/>
    <col min="9730" max="9730" width="14.5" style="12" customWidth="1"/>
    <col min="9731" max="9731" width="19.5" style="12" customWidth="1"/>
    <col min="9732" max="9732" width="47.83203125" style="12" customWidth="1"/>
    <col min="9733" max="9733" width="53.1640625" style="12" customWidth="1"/>
    <col min="9734" max="9734" width="9.33203125" style="12" customWidth="1"/>
    <col min="9735" max="9984" width="8.83203125" style="12"/>
    <col min="9985" max="9985" width="48.5" style="12" bestFit="1" customWidth="1"/>
    <col min="9986" max="9986" width="14.5" style="12" customWidth="1"/>
    <col min="9987" max="9987" width="19.5" style="12" customWidth="1"/>
    <col min="9988" max="9988" width="47.83203125" style="12" customWidth="1"/>
    <col min="9989" max="9989" width="53.1640625" style="12" customWidth="1"/>
    <col min="9990" max="9990" width="9.33203125" style="12" customWidth="1"/>
    <col min="9991" max="10240" width="8.83203125" style="12"/>
    <col min="10241" max="10241" width="48.5" style="12" bestFit="1" customWidth="1"/>
    <col min="10242" max="10242" width="14.5" style="12" customWidth="1"/>
    <col min="10243" max="10243" width="19.5" style="12" customWidth="1"/>
    <col min="10244" max="10244" width="47.83203125" style="12" customWidth="1"/>
    <col min="10245" max="10245" width="53.1640625" style="12" customWidth="1"/>
    <col min="10246" max="10246" width="9.33203125" style="12" customWidth="1"/>
    <col min="10247" max="10496" width="8.83203125" style="12"/>
    <col min="10497" max="10497" width="48.5" style="12" bestFit="1" customWidth="1"/>
    <col min="10498" max="10498" width="14.5" style="12" customWidth="1"/>
    <col min="10499" max="10499" width="19.5" style="12" customWidth="1"/>
    <col min="10500" max="10500" width="47.83203125" style="12" customWidth="1"/>
    <col min="10501" max="10501" width="53.1640625" style="12" customWidth="1"/>
    <col min="10502" max="10502" width="9.33203125" style="12" customWidth="1"/>
    <col min="10503" max="10752" width="8.83203125" style="12"/>
    <col min="10753" max="10753" width="48.5" style="12" bestFit="1" customWidth="1"/>
    <col min="10754" max="10754" width="14.5" style="12" customWidth="1"/>
    <col min="10755" max="10755" width="19.5" style="12" customWidth="1"/>
    <col min="10756" max="10756" width="47.83203125" style="12" customWidth="1"/>
    <col min="10757" max="10757" width="53.1640625" style="12" customWidth="1"/>
    <col min="10758" max="10758" width="9.33203125" style="12" customWidth="1"/>
    <col min="10759" max="11008" width="8.83203125" style="12"/>
    <col min="11009" max="11009" width="48.5" style="12" bestFit="1" customWidth="1"/>
    <col min="11010" max="11010" width="14.5" style="12" customWidth="1"/>
    <col min="11011" max="11011" width="19.5" style="12" customWidth="1"/>
    <col min="11012" max="11012" width="47.83203125" style="12" customWidth="1"/>
    <col min="11013" max="11013" width="53.1640625" style="12" customWidth="1"/>
    <col min="11014" max="11014" width="9.33203125" style="12" customWidth="1"/>
    <col min="11015" max="11264" width="8.83203125" style="12"/>
    <col min="11265" max="11265" width="48.5" style="12" bestFit="1" customWidth="1"/>
    <col min="11266" max="11266" width="14.5" style="12" customWidth="1"/>
    <col min="11267" max="11267" width="19.5" style="12" customWidth="1"/>
    <col min="11268" max="11268" width="47.83203125" style="12" customWidth="1"/>
    <col min="11269" max="11269" width="53.1640625" style="12" customWidth="1"/>
    <col min="11270" max="11270" width="9.33203125" style="12" customWidth="1"/>
    <col min="11271" max="11520" width="8.83203125" style="12"/>
    <col min="11521" max="11521" width="48.5" style="12" bestFit="1" customWidth="1"/>
    <col min="11522" max="11522" width="14.5" style="12" customWidth="1"/>
    <col min="11523" max="11523" width="19.5" style="12" customWidth="1"/>
    <col min="11524" max="11524" width="47.83203125" style="12" customWidth="1"/>
    <col min="11525" max="11525" width="53.1640625" style="12" customWidth="1"/>
    <col min="11526" max="11526" width="9.33203125" style="12" customWidth="1"/>
    <col min="11527" max="11776" width="8.83203125" style="12"/>
    <col min="11777" max="11777" width="48.5" style="12" bestFit="1" customWidth="1"/>
    <col min="11778" max="11778" width="14.5" style="12" customWidth="1"/>
    <col min="11779" max="11779" width="19.5" style="12" customWidth="1"/>
    <col min="11780" max="11780" width="47.83203125" style="12" customWidth="1"/>
    <col min="11781" max="11781" width="53.1640625" style="12" customWidth="1"/>
    <col min="11782" max="11782" width="9.33203125" style="12" customWidth="1"/>
    <col min="11783" max="12032" width="8.83203125" style="12"/>
    <col min="12033" max="12033" width="48.5" style="12" bestFit="1" customWidth="1"/>
    <col min="12034" max="12034" width="14.5" style="12" customWidth="1"/>
    <col min="12035" max="12035" width="19.5" style="12" customWidth="1"/>
    <col min="12036" max="12036" width="47.83203125" style="12" customWidth="1"/>
    <col min="12037" max="12037" width="53.1640625" style="12" customWidth="1"/>
    <col min="12038" max="12038" width="9.33203125" style="12" customWidth="1"/>
    <col min="12039" max="12288" width="8.83203125" style="12"/>
    <col min="12289" max="12289" width="48.5" style="12" bestFit="1" customWidth="1"/>
    <col min="12290" max="12290" width="14.5" style="12" customWidth="1"/>
    <col min="12291" max="12291" width="19.5" style="12" customWidth="1"/>
    <col min="12292" max="12292" width="47.83203125" style="12" customWidth="1"/>
    <col min="12293" max="12293" width="53.1640625" style="12" customWidth="1"/>
    <col min="12294" max="12294" width="9.33203125" style="12" customWidth="1"/>
    <col min="12295" max="12544" width="8.83203125" style="12"/>
    <col min="12545" max="12545" width="48.5" style="12" bestFit="1" customWidth="1"/>
    <col min="12546" max="12546" width="14.5" style="12" customWidth="1"/>
    <col min="12547" max="12547" width="19.5" style="12" customWidth="1"/>
    <col min="12548" max="12548" width="47.83203125" style="12" customWidth="1"/>
    <col min="12549" max="12549" width="53.1640625" style="12" customWidth="1"/>
    <col min="12550" max="12550" width="9.33203125" style="12" customWidth="1"/>
    <col min="12551" max="12800" width="8.83203125" style="12"/>
    <col min="12801" max="12801" width="48.5" style="12" bestFit="1" customWidth="1"/>
    <col min="12802" max="12802" width="14.5" style="12" customWidth="1"/>
    <col min="12803" max="12803" width="19.5" style="12" customWidth="1"/>
    <col min="12804" max="12804" width="47.83203125" style="12" customWidth="1"/>
    <col min="12805" max="12805" width="53.1640625" style="12" customWidth="1"/>
    <col min="12806" max="12806" width="9.33203125" style="12" customWidth="1"/>
    <col min="12807" max="13056" width="8.83203125" style="12"/>
    <col min="13057" max="13057" width="48.5" style="12" bestFit="1" customWidth="1"/>
    <col min="13058" max="13058" width="14.5" style="12" customWidth="1"/>
    <col min="13059" max="13059" width="19.5" style="12" customWidth="1"/>
    <col min="13060" max="13060" width="47.83203125" style="12" customWidth="1"/>
    <col min="13061" max="13061" width="53.1640625" style="12" customWidth="1"/>
    <col min="13062" max="13062" width="9.33203125" style="12" customWidth="1"/>
    <col min="13063" max="13312" width="8.83203125" style="12"/>
    <col min="13313" max="13313" width="48.5" style="12" bestFit="1" customWidth="1"/>
    <col min="13314" max="13314" width="14.5" style="12" customWidth="1"/>
    <col min="13315" max="13315" width="19.5" style="12" customWidth="1"/>
    <col min="13316" max="13316" width="47.83203125" style="12" customWidth="1"/>
    <col min="13317" max="13317" width="53.1640625" style="12" customWidth="1"/>
    <col min="13318" max="13318" width="9.33203125" style="12" customWidth="1"/>
    <col min="13319" max="13568" width="8.83203125" style="12"/>
    <col min="13569" max="13569" width="48.5" style="12" bestFit="1" customWidth="1"/>
    <col min="13570" max="13570" width="14.5" style="12" customWidth="1"/>
    <col min="13571" max="13571" width="19.5" style="12" customWidth="1"/>
    <col min="13572" max="13572" width="47.83203125" style="12" customWidth="1"/>
    <col min="13573" max="13573" width="53.1640625" style="12" customWidth="1"/>
    <col min="13574" max="13574" width="9.33203125" style="12" customWidth="1"/>
    <col min="13575" max="13824" width="8.83203125" style="12"/>
    <col min="13825" max="13825" width="48.5" style="12" bestFit="1" customWidth="1"/>
    <col min="13826" max="13826" width="14.5" style="12" customWidth="1"/>
    <col min="13827" max="13827" width="19.5" style="12" customWidth="1"/>
    <col min="13828" max="13828" width="47.83203125" style="12" customWidth="1"/>
    <col min="13829" max="13829" width="53.1640625" style="12" customWidth="1"/>
    <col min="13830" max="13830" width="9.33203125" style="12" customWidth="1"/>
    <col min="13831" max="14080" width="8.83203125" style="12"/>
    <col min="14081" max="14081" width="48.5" style="12" bestFit="1" customWidth="1"/>
    <col min="14082" max="14082" width="14.5" style="12" customWidth="1"/>
    <col min="14083" max="14083" width="19.5" style="12" customWidth="1"/>
    <col min="14084" max="14084" width="47.83203125" style="12" customWidth="1"/>
    <col min="14085" max="14085" width="53.1640625" style="12" customWidth="1"/>
    <col min="14086" max="14086" width="9.33203125" style="12" customWidth="1"/>
    <col min="14087" max="14336" width="8.83203125" style="12"/>
    <col min="14337" max="14337" width="48.5" style="12" bestFit="1" customWidth="1"/>
    <col min="14338" max="14338" width="14.5" style="12" customWidth="1"/>
    <col min="14339" max="14339" width="19.5" style="12" customWidth="1"/>
    <col min="14340" max="14340" width="47.83203125" style="12" customWidth="1"/>
    <col min="14341" max="14341" width="53.1640625" style="12" customWidth="1"/>
    <col min="14342" max="14342" width="9.33203125" style="12" customWidth="1"/>
    <col min="14343" max="14592" width="8.83203125" style="12"/>
    <col min="14593" max="14593" width="48.5" style="12" bestFit="1" customWidth="1"/>
    <col min="14594" max="14594" width="14.5" style="12" customWidth="1"/>
    <col min="14595" max="14595" width="19.5" style="12" customWidth="1"/>
    <col min="14596" max="14596" width="47.83203125" style="12" customWidth="1"/>
    <col min="14597" max="14597" width="53.1640625" style="12" customWidth="1"/>
    <col min="14598" max="14598" width="9.33203125" style="12" customWidth="1"/>
    <col min="14599" max="14848" width="8.83203125" style="12"/>
    <col min="14849" max="14849" width="48.5" style="12" bestFit="1" customWidth="1"/>
    <col min="14850" max="14850" width="14.5" style="12" customWidth="1"/>
    <col min="14851" max="14851" width="19.5" style="12" customWidth="1"/>
    <col min="14852" max="14852" width="47.83203125" style="12" customWidth="1"/>
    <col min="14853" max="14853" width="53.1640625" style="12" customWidth="1"/>
    <col min="14854" max="14854" width="9.33203125" style="12" customWidth="1"/>
    <col min="14855" max="15104" width="8.83203125" style="12"/>
    <col min="15105" max="15105" width="48.5" style="12" bestFit="1" customWidth="1"/>
    <col min="15106" max="15106" width="14.5" style="12" customWidth="1"/>
    <col min="15107" max="15107" width="19.5" style="12" customWidth="1"/>
    <col min="15108" max="15108" width="47.83203125" style="12" customWidth="1"/>
    <col min="15109" max="15109" width="53.1640625" style="12" customWidth="1"/>
    <col min="15110" max="15110" width="9.33203125" style="12" customWidth="1"/>
    <col min="15111" max="15360" width="8.83203125" style="12"/>
    <col min="15361" max="15361" width="48.5" style="12" bestFit="1" customWidth="1"/>
    <col min="15362" max="15362" width="14.5" style="12" customWidth="1"/>
    <col min="15363" max="15363" width="19.5" style="12" customWidth="1"/>
    <col min="15364" max="15364" width="47.83203125" style="12" customWidth="1"/>
    <col min="15365" max="15365" width="53.1640625" style="12" customWidth="1"/>
    <col min="15366" max="15366" width="9.33203125" style="12" customWidth="1"/>
    <col min="15367" max="15616" width="8.83203125" style="12"/>
    <col min="15617" max="15617" width="48.5" style="12" bestFit="1" customWidth="1"/>
    <col min="15618" max="15618" width="14.5" style="12" customWidth="1"/>
    <col min="15619" max="15619" width="19.5" style="12" customWidth="1"/>
    <col min="15620" max="15620" width="47.83203125" style="12" customWidth="1"/>
    <col min="15621" max="15621" width="53.1640625" style="12" customWidth="1"/>
    <col min="15622" max="15622" width="9.33203125" style="12" customWidth="1"/>
    <col min="15623" max="15872" width="8.83203125" style="12"/>
    <col min="15873" max="15873" width="48.5" style="12" bestFit="1" customWidth="1"/>
    <col min="15874" max="15874" width="14.5" style="12" customWidth="1"/>
    <col min="15875" max="15875" width="19.5" style="12" customWidth="1"/>
    <col min="15876" max="15876" width="47.83203125" style="12" customWidth="1"/>
    <col min="15877" max="15877" width="53.1640625" style="12" customWidth="1"/>
    <col min="15878" max="15878" width="9.33203125" style="12" customWidth="1"/>
    <col min="15879" max="16128" width="8.83203125" style="12"/>
    <col min="16129" max="16129" width="48.5" style="12" bestFit="1" customWidth="1"/>
    <col min="16130" max="16130" width="14.5" style="12" customWidth="1"/>
    <col min="16131" max="16131" width="19.5" style="12" customWidth="1"/>
    <col min="16132" max="16132" width="47.83203125" style="12" customWidth="1"/>
    <col min="16133" max="16133" width="53.1640625" style="12" customWidth="1"/>
    <col min="16134" max="16134" width="9.33203125" style="12" customWidth="1"/>
    <col min="16135" max="16384" width="8.83203125" style="12"/>
  </cols>
  <sheetData>
    <row r="1" spans="1:6" x14ac:dyDescent="0.2">
      <c r="A1" s="287" t="s">
        <v>25</v>
      </c>
      <c r="B1" s="287"/>
      <c r="C1" s="287"/>
      <c r="D1" s="287"/>
    </row>
    <row r="2" spans="1:6" ht="16" x14ac:dyDescent="0.2">
      <c r="A2"/>
      <c r="B2" s="288" t="s">
        <v>253</v>
      </c>
      <c r="C2" s="288"/>
      <c r="D2" s="288"/>
      <c r="E2" s="288"/>
      <c r="F2" s="288"/>
    </row>
    <row r="3" spans="1:6" ht="28.5" customHeight="1" x14ac:dyDescent="0.2">
      <c r="A3" s="203" t="s">
        <v>203</v>
      </c>
      <c r="B3" s="289" t="s">
        <v>254</v>
      </c>
      <c r="C3" s="290"/>
      <c r="D3" s="290"/>
      <c r="E3" s="290"/>
      <c r="F3" s="290"/>
    </row>
    <row r="4" spans="1:6" ht="34.5" customHeight="1" x14ac:dyDescent="0.2">
      <c r="A4"/>
      <c r="B4" s="4" t="s">
        <v>157</v>
      </c>
      <c r="C4" s="4" t="s">
        <v>107</v>
      </c>
      <c r="D4" s="4" t="s">
        <v>255</v>
      </c>
      <c r="E4" s="4" t="s">
        <v>109</v>
      </c>
      <c r="F4" s="4" t="s">
        <v>15</v>
      </c>
    </row>
    <row r="5" spans="1:6" ht="36" customHeight="1" x14ac:dyDescent="0.2">
      <c r="A5"/>
      <c r="B5" s="90" t="s">
        <v>256</v>
      </c>
      <c r="C5" s="91">
        <v>1150</v>
      </c>
      <c r="D5" s="91">
        <v>12</v>
      </c>
      <c r="E5" s="169">
        <f>D5*C5</f>
        <v>13800</v>
      </c>
      <c r="F5" s="295" t="s">
        <v>257</v>
      </c>
    </row>
    <row r="6" spans="1:6" ht="16" x14ac:dyDescent="0.2">
      <c r="A6"/>
      <c r="B6" s="297" t="s">
        <v>222</v>
      </c>
      <c r="C6" s="298"/>
      <c r="D6" s="299"/>
      <c r="E6" s="112">
        <f>E5</f>
        <v>13800</v>
      </c>
      <c r="F6" s="296"/>
    </row>
    <row r="7" spans="1:6" ht="16" x14ac:dyDescent="0.2">
      <c r="A7"/>
      <c r="B7" s="300" t="s">
        <v>258</v>
      </c>
      <c r="C7" s="300"/>
      <c r="D7" s="300"/>
      <c r="E7" s="300"/>
      <c r="F7"/>
    </row>
    <row r="8" spans="1:6" x14ac:dyDescent="0.2">
      <c r="A8"/>
      <c r="B8"/>
      <c r="C8"/>
      <c r="D8"/>
      <c r="E8"/>
      <c r="F8"/>
    </row>
    <row r="9" spans="1:6" ht="20.25" customHeight="1" x14ac:dyDescent="0.2">
      <c r="A9" s="203" t="s">
        <v>203</v>
      </c>
      <c r="B9" s="291" t="s">
        <v>259</v>
      </c>
      <c r="C9" s="292"/>
      <c r="D9" s="292"/>
      <c r="E9" s="292"/>
      <c r="F9" s="293"/>
    </row>
    <row r="10" spans="1:6" ht="15" customHeight="1" x14ac:dyDescent="0.2">
      <c r="A10"/>
      <c r="B10" s="229" t="s">
        <v>260</v>
      </c>
      <c r="C10" s="301"/>
      <c r="D10" s="301"/>
      <c r="E10" s="301"/>
      <c r="F10" s="301"/>
    </row>
    <row r="11" spans="1:6" ht="39" customHeight="1" x14ac:dyDescent="0.2">
      <c r="A11"/>
      <c r="B11" s="192" t="s">
        <v>261</v>
      </c>
      <c r="C11" s="192" t="s">
        <v>262</v>
      </c>
      <c r="D11" s="192" t="s">
        <v>263</v>
      </c>
      <c r="E11" s="192" t="s">
        <v>108</v>
      </c>
      <c r="F11" s="191" t="s">
        <v>264</v>
      </c>
    </row>
    <row r="12" spans="1:6" x14ac:dyDescent="0.2">
      <c r="A12"/>
      <c r="B12" s="112">
        <v>1</v>
      </c>
      <c r="C12" s="108" t="s">
        <v>265</v>
      </c>
      <c r="D12" s="108">
        <v>50000</v>
      </c>
      <c r="E12" s="112">
        <v>2</v>
      </c>
      <c r="F12" s="170">
        <f>E12*D12</f>
        <v>100000</v>
      </c>
    </row>
    <row r="13" spans="1:6" x14ac:dyDescent="0.2">
      <c r="A13"/>
      <c r="B13" s="112">
        <v>2</v>
      </c>
      <c r="C13" s="108" t="s">
        <v>266</v>
      </c>
      <c r="D13" s="108">
        <v>3000</v>
      </c>
      <c r="E13" s="112">
        <v>2</v>
      </c>
      <c r="F13" s="170">
        <f>D13</f>
        <v>3000</v>
      </c>
    </row>
    <row r="14" spans="1:6" x14ac:dyDescent="0.2">
      <c r="A14"/>
      <c r="B14" s="112">
        <v>3</v>
      </c>
      <c r="C14" s="108" t="s">
        <v>267</v>
      </c>
      <c r="D14" s="108">
        <v>20000</v>
      </c>
      <c r="E14" s="112">
        <v>2</v>
      </c>
      <c r="F14" s="170">
        <f>D14</f>
        <v>20000</v>
      </c>
    </row>
    <row r="15" spans="1:6" x14ac:dyDescent="0.2">
      <c r="A15"/>
      <c r="B15" s="226" t="s">
        <v>119</v>
      </c>
      <c r="C15" s="227"/>
      <c r="D15" s="227"/>
      <c r="E15" s="228"/>
      <c r="F15" s="43">
        <f>SUM(F12:F14)</f>
        <v>123000</v>
      </c>
    </row>
    <row r="16" spans="1:6" x14ac:dyDescent="0.2">
      <c r="A16"/>
      <c r="B16" s="218" t="s">
        <v>309</v>
      </c>
      <c r="C16" s="219"/>
      <c r="D16" s="219"/>
      <c r="E16" s="219"/>
      <c r="F16" s="220"/>
    </row>
    <row r="17" spans="1:6" x14ac:dyDescent="0.2">
      <c r="A17"/>
      <c r="B17" s="218" t="s">
        <v>268</v>
      </c>
      <c r="C17" s="219"/>
      <c r="D17" s="219"/>
      <c r="E17" s="219"/>
      <c r="F17" s="220"/>
    </row>
    <row r="20" spans="1:6" ht="15" customHeight="1" x14ac:dyDescent="0.2">
      <c r="A20" s="195" t="s">
        <v>312</v>
      </c>
      <c r="B20" s="291" t="s">
        <v>313</v>
      </c>
      <c r="C20" s="292"/>
      <c r="D20" s="292"/>
      <c r="E20" s="292"/>
      <c r="F20" s="293"/>
    </row>
    <row r="21" spans="1:6" ht="15" customHeight="1" x14ac:dyDescent="0.2">
      <c r="A21" s="121"/>
      <c r="B21" s="294" t="s">
        <v>314</v>
      </c>
      <c r="C21" s="294"/>
      <c r="D21" s="294"/>
      <c r="E21" s="294"/>
      <c r="F21" s="294"/>
    </row>
    <row r="22" spans="1:6" x14ac:dyDescent="0.2">
      <c r="A22" s="121"/>
      <c r="B22" s="213" t="s">
        <v>315</v>
      </c>
      <c r="C22" s="214"/>
      <c r="D22" s="214"/>
      <c r="E22" s="214"/>
      <c r="F22" s="215"/>
    </row>
    <row r="23" spans="1:6" x14ac:dyDescent="0.2">
      <c r="A23" s="121"/>
      <c r="B23" s="193" t="s">
        <v>106</v>
      </c>
      <c r="C23" s="193" t="s">
        <v>107</v>
      </c>
      <c r="D23" s="193" t="s">
        <v>108</v>
      </c>
      <c r="E23" s="193" t="s">
        <v>109</v>
      </c>
      <c r="F23" s="193" t="s">
        <v>15</v>
      </c>
    </row>
    <row r="24" spans="1:6" ht="16" x14ac:dyDescent="0.2">
      <c r="A24" s="121"/>
      <c r="B24" s="108" t="s">
        <v>316</v>
      </c>
      <c r="C24" s="108">
        <v>250</v>
      </c>
      <c r="D24" s="108">
        <v>1091</v>
      </c>
      <c r="E24" s="108">
        <f>C24*D24</f>
        <v>272750</v>
      </c>
      <c r="F24" s="86" t="s">
        <v>311</v>
      </c>
    </row>
    <row r="25" spans="1:6" x14ac:dyDescent="0.2">
      <c r="A25" s="121"/>
      <c r="B25" s="226" t="s">
        <v>119</v>
      </c>
      <c r="C25" s="227"/>
      <c r="D25" s="228"/>
      <c r="E25" s="43">
        <f>SUM(E24:E24)</f>
        <v>272750</v>
      </c>
      <c r="F25" s="43"/>
    </row>
    <row r="26" spans="1:6" x14ac:dyDescent="0.2">
      <c r="A26" s="121"/>
      <c r="B26" s="218" t="s">
        <v>333</v>
      </c>
      <c r="C26" s="219"/>
      <c r="D26" s="219"/>
      <c r="E26" s="219"/>
      <c r="F26" s="220"/>
    </row>
    <row r="27" spans="1:6" x14ac:dyDescent="0.2">
      <c r="A27" s="121"/>
      <c r="B27" s="121"/>
      <c r="C27" s="121"/>
      <c r="D27" s="121"/>
      <c r="E27" s="121"/>
      <c r="F27" s="121"/>
    </row>
    <row r="28" spans="1:6" x14ac:dyDescent="0.2">
      <c r="A28" s="121"/>
      <c r="B28" s="121"/>
      <c r="C28" s="121"/>
      <c r="D28" s="121"/>
      <c r="E28" s="121"/>
      <c r="F28" s="121"/>
    </row>
    <row r="29" spans="1:6" ht="15" customHeight="1" x14ac:dyDescent="0.2">
      <c r="A29" s="195" t="s">
        <v>334</v>
      </c>
      <c r="B29" s="291" t="s">
        <v>335</v>
      </c>
      <c r="C29" s="292"/>
      <c r="D29" s="292"/>
      <c r="E29" s="292"/>
      <c r="F29" s="293"/>
    </row>
    <row r="30" spans="1:6" x14ac:dyDescent="0.2">
      <c r="A30" s="121"/>
      <c r="B30" s="294"/>
      <c r="C30" s="294"/>
      <c r="D30" s="294"/>
      <c r="E30" s="294"/>
      <c r="F30" s="294"/>
    </row>
    <row r="31" spans="1:6" x14ac:dyDescent="0.2">
      <c r="A31" s="121"/>
      <c r="B31" s="213" t="s">
        <v>315</v>
      </c>
      <c r="C31" s="214"/>
      <c r="D31" s="214"/>
      <c r="E31" s="214"/>
      <c r="F31" s="215"/>
    </row>
    <row r="32" spans="1:6" x14ac:dyDescent="0.2">
      <c r="A32" s="121"/>
      <c r="B32" s="193" t="s">
        <v>106</v>
      </c>
      <c r="C32" s="193" t="s">
        <v>107</v>
      </c>
      <c r="D32" s="193" t="s">
        <v>108</v>
      </c>
      <c r="E32" s="193" t="s">
        <v>109</v>
      </c>
      <c r="F32" s="193" t="s">
        <v>15</v>
      </c>
    </row>
    <row r="33" spans="1:6" ht="16" x14ac:dyDescent="0.2">
      <c r="A33" s="121"/>
      <c r="B33" s="108" t="s">
        <v>336</v>
      </c>
      <c r="C33" s="108">
        <v>250</v>
      </c>
      <c r="D33" s="108">
        <v>1091</v>
      </c>
      <c r="E33" s="108">
        <f>C33*D33</f>
        <v>272750</v>
      </c>
      <c r="F33" s="86" t="s">
        <v>311</v>
      </c>
    </row>
    <row r="34" spans="1:6" x14ac:dyDescent="0.2">
      <c r="A34" s="121"/>
      <c r="B34" s="226" t="s">
        <v>119</v>
      </c>
      <c r="C34" s="227"/>
      <c r="D34" s="228"/>
      <c r="E34" s="43">
        <f>SUM(E33:E33)</f>
        <v>272750</v>
      </c>
      <c r="F34" s="43"/>
    </row>
    <row r="35" spans="1:6" x14ac:dyDescent="0.2">
      <c r="A35" s="121"/>
      <c r="B35" s="218" t="s">
        <v>333</v>
      </c>
      <c r="C35" s="219"/>
      <c r="D35" s="219"/>
      <c r="E35" s="219"/>
      <c r="F35" s="220"/>
    </row>
  </sheetData>
  <mergeCells count="21">
    <mergeCell ref="B29:F29"/>
    <mergeCell ref="B30:F30"/>
    <mergeCell ref="B31:F31"/>
    <mergeCell ref="B34:D34"/>
    <mergeCell ref="B35:F35"/>
    <mergeCell ref="B22:F22"/>
    <mergeCell ref="B25:D25"/>
    <mergeCell ref="B26:F26"/>
    <mergeCell ref="A1:D1"/>
    <mergeCell ref="B2:F2"/>
    <mergeCell ref="B3:F3"/>
    <mergeCell ref="B20:F20"/>
    <mergeCell ref="B21:F21"/>
    <mergeCell ref="B17:F17"/>
    <mergeCell ref="F5:F6"/>
    <mergeCell ref="B6:D6"/>
    <mergeCell ref="B7:E7"/>
    <mergeCell ref="B9:F9"/>
    <mergeCell ref="B10:F10"/>
    <mergeCell ref="B15:E15"/>
    <mergeCell ref="B16:F16"/>
  </mergeCells>
  <pageMargins left="0.7" right="0.7" top="0.75" bottom="0.75" header="0.3" footer="0.3"/>
  <pageSetup scale="60"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5"/>
  <dimension ref="A1:G35"/>
  <sheetViews>
    <sheetView zoomScale="90" zoomScaleNormal="90" zoomScaleSheetLayoutView="80" workbookViewId="0">
      <pane ySplit="1" topLeftCell="A21" activePane="bottomLeft" state="frozen"/>
      <selection sqref="A1:E1"/>
      <selection pane="bottomLeft" activeCell="I25" sqref="I25"/>
    </sheetView>
  </sheetViews>
  <sheetFormatPr baseColWidth="10" defaultColWidth="8.83203125" defaultRowHeight="15" x14ac:dyDescent="0.2"/>
  <cols>
    <col min="1" max="1" width="12.83203125" customWidth="1"/>
    <col min="2" max="2" width="51.1640625" style="92" customWidth="1"/>
    <col min="3" max="3" width="27.6640625" customWidth="1"/>
    <col min="4" max="6" width="8.6640625" hidden="1" customWidth="1"/>
    <col min="7" max="7" width="16" customWidth="1"/>
  </cols>
  <sheetData>
    <row r="1" spans="1:7" ht="16" x14ac:dyDescent="0.2">
      <c r="A1" s="302" t="s">
        <v>78</v>
      </c>
      <c r="B1" s="302"/>
      <c r="C1" s="302"/>
      <c r="D1" s="302"/>
      <c r="E1" s="302"/>
      <c r="F1" s="302"/>
      <c r="G1" s="302"/>
    </row>
    <row r="2" spans="1:7" ht="26" x14ac:dyDescent="0.2">
      <c r="A2" s="110" t="s">
        <v>121</v>
      </c>
      <c r="B2" s="303" t="s">
        <v>122</v>
      </c>
      <c r="C2" s="303"/>
      <c r="D2" s="303"/>
      <c r="E2" s="303"/>
      <c r="F2" s="303"/>
      <c r="G2" s="303"/>
    </row>
    <row r="3" spans="1:7" ht="19" x14ac:dyDescent="0.2">
      <c r="B3" s="304" t="s">
        <v>123</v>
      </c>
      <c r="C3" s="305"/>
      <c r="D3" s="305"/>
      <c r="E3" s="305"/>
      <c r="F3" s="305"/>
      <c r="G3" s="306"/>
    </row>
    <row r="4" spans="1:7" ht="48" customHeight="1" x14ac:dyDescent="0.2">
      <c r="B4" s="307" t="s">
        <v>124</v>
      </c>
      <c r="C4" s="308"/>
      <c r="D4" s="308"/>
      <c r="E4" s="308"/>
      <c r="F4" s="308"/>
      <c r="G4" s="309"/>
    </row>
    <row r="5" spans="1:7" x14ac:dyDescent="0.2">
      <c r="B5" s="310" t="s">
        <v>125</v>
      </c>
      <c r="C5" s="310"/>
      <c r="D5" s="310"/>
      <c r="E5" s="310"/>
      <c r="F5" s="310"/>
      <c r="G5" s="310"/>
    </row>
    <row r="6" spans="1:7" x14ac:dyDescent="0.2">
      <c r="B6" s="111" t="s">
        <v>106</v>
      </c>
      <c r="C6" s="111" t="s">
        <v>126</v>
      </c>
      <c r="D6" s="111" t="s">
        <v>87</v>
      </c>
      <c r="E6" s="111" t="s">
        <v>108</v>
      </c>
      <c r="F6" s="111" t="s">
        <v>127</v>
      </c>
      <c r="G6" s="111" t="s">
        <v>15</v>
      </c>
    </row>
    <row r="7" spans="1:7" ht="80" x14ac:dyDescent="0.2">
      <c r="B7" s="108" t="s">
        <v>80</v>
      </c>
      <c r="C7" s="112">
        <v>1000</v>
      </c>
      <c r="D7" s="112">
        <v>8</v>
      </c>
      <c r="E7" s="112">
        <v>3</v>
      </c>
      <c r="F7" s="112">
        <f>C7*D7*E7</f>
        <v>24000</v>
      </c>
      <c r="G7" s="86" t="s">
        <v>128</v>
      </c>
    </row>
    <row r="8" spans="1:7" ht="128" x14ac:dyDescent="0.2">
      <c r="B8" s="108" t="s">
        <v>129</v>
      </c>
      <c r="C8" s="112">
        <v>20000</v>
      </c>
      <c r="D8" s="112"/>
      <c r="E8" s="112">
        <v>3</v>
      </c>
      <c r="F8" s="112">
        <f>C8*E8</f>
        <v>60000</v>
      </c>
      <c r="G8" s="71" t="s">
        <v>130</v>
      </c>
    </row>
    <row r="9" spans="1:7" x14ac:dyDescent="0.2">
      <c r="B9" s="113" t="s">
        <v>119</v>
      </c>
      <c r="C9" s="114"/>
      <c r="D9" s="109"/>
      <c r="E9" s="109"/>
      <c r="F9" s="4">
        <f>SUM(F7:F8)</f>
        <v>84000</v>
      </c>
      <c r="G9" s="5"/>
    </row>
    <row r="10" spans="1:7" x14ac:dyDescent="0.2">
      <c r="B10" s="207" t="s">
        <v>131</v>
      </c>
      <c r="C10" s="207"/>
      <c r="D10" s="207"/>
      <c r="E10" s="207"/>
      <c r="F10" s="207"/>
      <c r="G10" s="207"/>
    </row>
    <row r="11" spans="1:7" x14ac:dyDescent="0.2">
      <c r="B11"/>
    </row>
    <row r="12" spans="1:7" ht="19" x14ac:dyDescent="0.2">
      <c r="B12" s="304" t="s">
        <v>132</v>
      </c>
      <c r="C12" s="305"/>
      <c r="D12" s="305"/>
      <c r="E12" s="305"/>
      <c r="F12" s="305"/>
      <c r="G12" s="306"/>
    </row>
    <row r="13" spans="1:7" x14ac:dyDescent="0.2">
      <c r="B13" s="307" t="s">
        <v>310</v>
      </c>
      <c r="C13" s="308"/>
      <c r="D13" s="308"/>
      <c r="E13" s="308"/>
      <c r="F13" s="308"/>
      <c r="G13" s="309"/>
    </row>
    <row r="14" spans="1:7" x14ac:dyDescent="0.2">
      <c r="B14" s="310" t="s">
        <v>133</v>
      </c>
      <c r="C14" s="310"/>
      <c r="D14" s="310"/>
      <c r="E14" s="310"/>
      <c r="F14" s="310"/>
      <c r="G14" s="310"/>
    </row>
    <row r="15" spans="1:7" x14ac:dyDescent="0.2">
      <c r="B15" s="4" t="s">
        <v>106</v>
      </c>
      <c r="C15" s="4" t="s">
        <v>126</v>
      </c>
      <c r="D15" s="4" t="s">
        <v>87</v>
      </c>
      <c r="E15" s="4" t="s">
        <v>108</v>
      </c>
      <c r="F15" s="4" t="s">
        <v>127</v>
      </c>
      <c r="G15" s="4" t="s">
        <v>15</v>
      </c>
    </row>
    <row r="16" spans="1:7" ht="16" x14ac:dyDescent="0.2">
      <c r="B16" s="86" t="s">
        <v>134</v>
      </c>
      <c r="C16" s="112">
        <v>5000</v>
      </c>
      <c r="D16" s="112">
        <v>0</v>
      </c>
      <c r="E16" s="112">
        <v>1</v>
      </c>
      <c r="F16" s="112">
        <f>C16</f>
        <v>5000</v>
      </c>
      <c r="G16" s="86"/>
    </row>
    <row r="17" spans="1:7" ht="16" x14ac:dyDescent="0.2">
      <c r="B17" s="86" t="s">
        <v>135</v>
      </c>
      <c r="C17" s="112">
        <v>25</v>
      </c>
      <c r="D17" s="112"/>
      <c r="E17" s="112"/>
      <c r="F17" s="112">
        <f>C17</f>
        <v>25</v>
      </c>
      <c r="G17" s="86"/>
    </row>
    <row r="18" spans="1:7" x14ac:dyDescent="0.2">
      <c r="B18" s="311" t="s">
        <v>119</v>
      </c>
      <c r="C18" s="311"/>
      <c r="D18" s="311"/>
      <c r="E18" s="311"/>
      <c r="F18" s="4">
        <f>F16+F17</f>
        <v>5025</v>
      </c>
      <c r="G18" s="5"/>
    </row>
    <row r="19" spans="1:7" x14ac:dyDescent="0.2">
      <c r="B19" s="207" t="s">
        <v>136</v>
      </c>
      <c r="C19" s="207"/>
      <c r="D19" s="207"/>
      <c r="E19" s="207"/>
      <c r="F19" s="207"/>
      <c r="G19" s="207"/>
    </row>
    <row r="20" spans="1:7" x14ac:dyDescent="0.2">
      <c r="B20"/>
    </row>
    <row r="21" spans="1:7" ht="19" x14ac:dyDescent="0.25">
      <c r="B21" s="312" t="s">
        <v>137</v>
      </c>
      <c r="C21" s="312"/>
      <c r="D21" s="312"/>
      <c r="E21" s="312"/>
      <c r="F21" s="312"/>
      <c r="G21" s="312"/>
    </row>
    <row r="22" spans="1:7" x14ac:dyDescent="0.2">
      <c r="B22" s="313" t="s">
        <v>138</v>
      </c>
      <c r="C22" s="314"/>
      <c r="D22" s="314"/>
      <c r="E22" s="314"/>
      <c r="F22" s="314"/>
      <c r="G22" s="315"/>
    </row>
    <row r="23" spans="1:7" x14ac:dyDescent="0.2">
      <c r="B23" s="310" t="s">
        <v>139</v>
      </c>
      <c r="C23" s="310"/>
      <c r="D23" s="310"/>
      <c r="E23" s="310"/>
      <c r="F23" s="310"/>
      <c r="G23" s="310"/>
    </row>
    <row r="24" spans="1:7" x14ac:dyDescent="0.2">
      <c r="B24" s="4" t="s">
        <v>106</v>
      </c>
      <c r="C24" s="111" t="s">
        <v>126</v>
      </c>
      <c r="D24" s="111" t="s">
        <v>87</v>
      </c>
      <c r="E24" s="111" t="s">
        <v>108</v>
      </c>
      <c r="F24" s="111" t="s">
        <v>127</v>
      </c>
      <c r="G24" s="111" t="s">
        <v>15</v>
      </c>
    </row>
    <row r="25" spans="1:7" ht="102" x14ac:dyDescent="0.2">
      <c r="B25" s="115" t="s">
        <v>140</v>
      </c>
      <c r="C25" s="112">
        <v>500</v>
      </c>
      <c r="D25" s="112">
        <v>2</v>
      </c>
      <c r="E25" s="112">
        <v>3</v>
      </c>
      <c r="F25" s="112">
        <f>C25*D25*E25</f>
        <v>3000</v>
      </c>
      <c r="G25" s="116" t="s">
        <v>141</v>
      </c>
    </row>
    <row r="26" spans="1:7" ht="16" x14ac:dyDescent="0.2">
      <c r="B26" s="117" t="s">
        <v>142</v>
      </c>
      <c r="C26" s="112">
        <v>1000</v>
      </c>
      <c r="D26" s="112">
        <v>8</v>
      </c>
      <c r="E26" s="112">
        <v>3</v>
      </c>
      <c r="F26" s="112">
        <f>C26*D26*E26</f>
        <v>24000</v>
      </c>
      <c r="G26" s="116"/>
    </row>
    <row r="27" spans="1:7" ht="68" x14ac:dyDescent="0.2">
      <c r="B27" s="118" t="s">
        <v>143</v>
      </c>
      <c r="C27" s="112">
        <v>200</v>
      </c>
      <c r="D27" s="112">
        <v>10</v>
      </c>
      <c r="E27" s="112">
        <v>30</v>
      </c>
      <c r="F27" s="112">
        <f>C27*D27*E27</f>
        <v>60000</v>
      </c>
      <c r="G27" s="116" t="s">
        <v>144</v>
      </c>
    </row>
    <row r="28" spans="1:7" ht="187" x14ac:dyDescent="0.2">
      <c r="B28" s="119" t="s">
        <v>145</v>
      </c>
      <c r="C28" s="112">
        <v>800</v>
      </c>
      <c r="D28" s="112"/>
      <c r="E28" s="112">
        <v>30</v>
      </c>
      <c r="F28" s="112">
        <f>E28*C28</f>
        <v>24000</v>
      </c>
      <c r="G28" s="120" t="s">
        <v>146</v>
      </c>
    </row>
    <row r="29" spans="1:7" ht="16" x14ac:dyDescent="0.2">
      <c r="A29" s="121"/>
      <c r="B29" s="117" t="s">
        <v>147</v>
      </c>
      <c r="C29" s="112">
        <v>50</v>
      </c>
      <c r="D29" s="112"/>
      <c r="E29" s="112">
        <v>30</v>
      </c>
      <c r="F29" s="112">
        <f>C29*E29</f>
        <v>1500</v>
      </c>
      <c r="G29" s="117"/>
    </row>
    <row r="30" spans="1:7" ht="102" x14ac:dyDescent="0.2">
      <c r="B30" s="117" t="s">
        <v>148</v>
      </c>
      <c r="C30" s="112">
        <v>430</v>
      </c>
      <c r="D30" s="112">
        <v>10</v>
      </c>
      <c r="E30" s="112">
        <v>33</v>
      </c>
      <c r="F30" s="112">
        <f>C30*D30*E30</f>
        <v>141900</v>
      </c>
      <c r="G30" s="120" t="s">
        <v>149</v>
      </c>
    </row>
    <row r="31" spans="1:7" ht="16" x14ac:dyDescent="0.2">
      <c r="B31" s="117" t="s">
        <v>150</v>
      </c>
      <c r="C31" s="112">
        <v>150</v>
      </c>
      <c r="D31" s="112">
        <v>10</v>
      </c>
      <c r="E31" s="112">
        <v>33</v>
      </c>
      <c r="F31" s="112">
        <f>E31*D31*C31</f>
        <v>49500</v>
      </c>
      <c r="G31" s="120"/>
    </row>
    <row r="32" spans="1:7" ht="16" x14ac:dyDescent="0.2">
      <c r="B32" s="117" t="s">
        <v>151</v>
      </c>
      <c r="C32" s="112">
        <v>2000</v>
      </c>
      <c r="D32" s="112">
        <v>10</v>
      </c>
      <c r="E32" s="112"/>
      <c r="F32" s="112">
        <f>D32*C32</f>
        <v>20000</v>
      </c>
      <c r="G32" s="120"/>
    </row>
    <row r="33" spans="2:7" x14ac:dyDescent="0.2">
      <c r="B33" s="279" t="s">
        <v>119</v>
      </c>
      <c r="C33" s="279"/>
      <c r="D33" s="279"/>
      <c r="E33" s="279"/>
      <c r="F33" s="4">
        <f>SUM(F25:F32)</f>
        <v>323900</v>
      </c>
      <c r="G33" s="5"/>
    </row>
    <row r="34" spans="2:7" x14ac:dyDescent="0.2">
      <c r="B34" s="226" t="s">
        <v>152</v>
      </c>
      <c r="C34" s="227"/>
      <c r="D34" s="227"/>
      <c r="E34" s="228"/>
      <c r="F34" s="4">
        <f>F33*2</f>
        <v>647800</v>
      </c>
      <c r="G34" s="5"/>
    </row>
    <row r="35" spans="2:7" x14ac:dyDescent="0.2">
      <c r="B35" s="207" t="s">
        <v>153</v>
      </c>
      <c r="C35" s="207"/>
      <c r="D35" s="207"/>
      <c r="E35" s="207"/>
      <c r="F35" s="207"/>
      <c r="G35" s="207"/>
    </row>
  </sheetData>
  <mergeCells count="17">
    <mergeCell ref="B34:E34"/>
    <mergeCell ref="B35:G35"/>
    <mergeCell ref="B19:G19"/>
    <mergeCell ref="B21:G21"/>
    <mergeCell ref="B22:G22"/>
    <mergeCell ref="B23:G23"/>
    <mergeCell ref="B33:E33"/>
    <mergeCell ref="B10:G10"/>
    <mergeCell ref="B12:G12"/>
    <mergeCell ref="B13:G13"/>
    <mergeCell ref="B14:G14"/>
    <mergeCell ref="B18:E18"/>
    <mergeCell ref="A1:G1"/>
    <mergeCell ref="B2:G2"/>
    <mergeCell ref="B3:G3"/>
    <mergeCell ref="B4:G4"/>
    <mergeCell ref="B5:G5"/>
  </mergeCells>
  <pageMargins left="0.7" right="0.7" top="0.75" bottom="0.75" header="0.3" footer="0.3"/>
  <pageSetup scale="75"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6"/>
  <dimension ref="A1:P45"/>
  <sheetViews>
    <sheetView zoomScale="90" zoomScaleNormal="90" workbookViewId="0">
      <pane xSplit="1" ySplit="4" topLeftCell="C8" activePane="bottomRight" state="frozenSplit"/>
      <selection sqref="A1:E1"/>
      <selection pane="topRight" sqref="A1:E1"/>
      <selection pane="bottomLeft" sqref="A1:E1"/>
      <selection pane="bottomRight" activeCell="N16" sqref="N16"/>
    </sheetView>
  </sheetViews>
  <sheetFormatPr baseColWidth="10" defaultColWidth="8.83203125" defaultRowHeight="15" x14ac:dyDescent="0.2"/>
  <cols>
    <col min="1" max="1" width="33" style="51" customWidth="1"/>
    <col min="2" max="2" width="41" style="51" customWidth="1"/>
    <col min="3" max="6" width="12.6640625" style="51" customWidth="1"/>
    <col min="7" max="7" width="10.83203125" style="51" customWidth="1"/>
    <col min="8" max="8" width="9.6640625" style="51" customWidth="1"/>
    <col min="9" max="9" width="12.1640625" style="51" customWidth="1"/>
    <col min="10" max="10" width="11.83203125" style="51" customWidth="1"/>
    <col min="11" max="11" width="7.5" style="51" customWidth="1"/>
    <col min="12" max="12" width="9.33203125" style="51" customWidth="1"/>
    <col min="13" max="13" width="11.83203125" style="51" customWidth="1"/>
    <col min="14" max="14" width="22.5" style="51" customWidth="1"/>
    <col min="15" max="261" width="9.1640625" style="51"/>
    <col min="262" max="262" width="33" style="51" customWidth="1"/>
    <col min="263" max="263" width="49.5" style="51" customWidth="1"/>
    <col min="264" max="264" width="17" style="51" customWidth="1"/>
    <col min="265" max="265" width="16.6640625" style="51" customWidth="1"/>
    <col min="266" max="266" width="17" style="51" customWidth="1"/>
    <col min="267" max="267" width="15.5" style="51" customWidth="1"/>
    <col min="268" max="268" width="14" style="51" customWidth="1"/>
    <col min="269" max="269" width="15.6640625" style="51" customWidth="1"/>
    <col min="270" max="270" width="18.1640625" style="51" customWidth="1"/>
    <col min="271" max="517" width="9.1640625" style="51"/>
    <col min="518" max="518" width="33" style="51" customWidth="1"/>
    <col min="519" max="519" width="49.5" style="51" customWidth="1"/>
    <col min="520" max="520" width="17" style="51" customWidth="1"/>
    <col min="521" max="521" width="16.6640625" style="51" customWidth="1"/>
    <col min="522" max="522" width="17" style="51" customWidth="1"/>
    <col min="523" max="523" width="15.5" style="51" customWidth="1"/>
    <col min="524" max="524" width="14" style="51" customWidth="1"/>
    <col min="525" max="525" width="15.6640625" style="51" customWidth="1"/>
    <col min="526" max="526" width="18.1640625" style="51" customWidth="1"/>
    <col min="527" max="773" width="9.1640625" style="51"/>
    <col min="774" max="774" width="33" style="51" customWidth="1"/>
    <col min="775" max="775" width="49.5" style="51" customWidth="1"/>
    <col min="776" max="776" width="17" style="51" customWidth="1"/>
    <col min="777" max="777" width="16.6640625" style="51" customWidth="1"/>
    <col min="778" max="778" width="17" style="51" customWidth="1"/>
    <col min="779" max="779" width="15.5" style="51" customWidth="1"/>
    <col min="780" max="780" width="14" style="51" customWidth="1"/>
    <col min="781" max="781" width="15.6640625" style="51" customWidth="1"/>
    <col min="782" max="782" width="18.1640625" style="51" customWidth="1"/>
    <col min="783" max="1029" width="9.1640625" style="51"/>
    <col min="1030" max="1030" width="33" style="51" customWidth="1"/>
    <col min="1031" max="1031" width="49.5" style="51" customWidth="1"/>
    <col min="1032" max="1032" width="17" style="51" customWidth="1"/>
    <col min="1033" max="1033" width="16.6640625" style="51" customWidth="1"/>
    <col min="1034" max="1034" width="17" style="51" customWidth="1"/>
    <col min="1035" max="1035" width="15.5" style="51" customWidth="1"/>
    <col min="1036" max="1036" width="14" style="51" customWidth="1"/>
    <col min="1037" max="1037" width="15.6640625" style="51" customWidth="1"/>
    <col min="1038" max="1038" width="18.1640625" style="51" customWidth="1"/>
    <col min="1039" max="1285" width="9.1640625" style="51"/>
    <col min="1286" max="1286" width="33" style="51" customWidth="1"/>
    <col min="1287" max="1287" width="49.5" style="51" customWidth="1"/>
    <col min="1288" max="1288" width="17" style="51" customWidth="1"/>
    <col min="1289" max="1289" width="16.6640625" style="51" customWidth="1"/>
    <col min="1290" max="1290" width="17" style="51" customWidth="1"/>
    <col min="1291" max="1291" width="15.5" style="51" customWidth="1"/>
    <col min="1292" max="1292" width="14" style="51" customWidth="1"/>
    <col min="1293" max="1293" width="15.6640625" style="51" customWidth="1"/>
    <col min="1294" max="1294" width="18.1640625" style="51" customWidth="1"/>
    <col min="1295" max="1541" width="9.1640625" style="51"/>
    <col min="1542" max="1542" width="33" style="51" customWidth="1"/>
    <col min="1543" max="1543" width="49.5" style="51" customWidth="1"/>
    <col min="1544" max="1544" width="17" style="51" customWidth="1"/>
    <col min="1545" max="1545" width="16.6640625" style="51" customWidth="1"/>
    <col min="1546" max="1546" width="17" style="51" customWidth="1"/>
    <col min="1547" max="1547" width="15.5" style="51" customWidth="1"/>
    <col min="1548" max="1548" width="14" style="51" customWidth="1"/>
    <col min="1549" max="1549" width="15.6640625" style="51" customWidth="1"/>
    <col min="1550" max="1550" width="18.1640625" style="51" customWidth="1"/>
    <col min="1551" max="1797" width="9.1640625" style="51"/>
    <col min="1798" max="1798" width="33" style="51" customWidth="1"/>
    <col min="1799" max="1799" width="49.5" style="51" customWidth="1"/>
    <col min="1800" max="1800" width="17" style="51" customWidth="1"/>
    <col min="1801" max="1801" width="16.6640625" style="51" customWidth="1"/>
    <col min="1802" max="1802" width="17" style="51" customWidth="1"/>
    <col min="1803" max="1803" width="15.5" style="51" customWidth="1"/>
    <col min="1804" max="1804" width="14" style="51" customWidth="1"/>
    <col min="1805" max="1805" width="15.6640625" style="51" customWidth="1"/>
    <col min="1806" max="1806" width="18.1640625" style="51" customWidth="1"/>
    <col min="1807" max="2053" width="9.1640625" style="51"/>
    <col min="2054" max="2054" width="33" style="51" customWidth="1"/>
    <col min="2055" max="2055" width="49.5" style="51" customWidth="1"/>
    <col min="2056" max="2056" width="17" style="51" customWidth="1"/>
    <col min="2057" max="2057" width="16.6640625" style="51" customWidth="1"/>
    <col min="2058" max="2058" width="17" style="51" customWidth="1"/>
    <col min="2059" max="2059" width="15.5" style="51" customWidth="1"/>
    <col min="2060" max="2060" width="14" style="51" customWidth="1"/>
    <col min="2061" max="2061" width="15.6640625" style="51" customWidth="1"/>
    <col min="2062" max="2062" width="18.1640625" style="51" customWidth="1"/>
    <col min="2063" max="2309" width="9.1640625" style="51"/>
    <col min="2310" max="2310" width="33" style="51" customWidth="1"/>
    <col min="2311" max="2311" width="49.5" style="51" customWidth="1"/>
    <col min="2312" max="2312" width="17" style="51" customWidth="1"/>
    <col min="2313" max="2313" width="16.6640625" style="51" customWidth="1"/>
    <col min="2314" max="2314" width="17" style="51" customWidth="1"/>
    <col min="2315" max="2315" width="15.5" style="51" customWidth="1"/>
    <col min="2316" max="2316" width="14" style="51" customWidth="1"/>
    <col min="2317" max="2317" width="15.6640625" style="51" customWidth="1"/>
    <col min="2318" max="2318" width="18.1640625" style="51" customWidth="1"/>
    <col min="2319" max="2565" width="9.1640625" style="51"/>
    <col min="2566" max="2566" width="33" style="51" customWidth="1"/>
    <col min="2567" max="2567" width="49.5" style="51" customWidth="1"/>
    <col min="2568" max="2568" width="17" style="51" customWidth="1"/>
    <col min="2569" max="2569" width="16.6640625" style="51" customWidth="1"/>
    <col min="2570" max="2570" width="17" style="51" customWidth="1"/>
    <col min="2571" max="2571" width="15.5" style="51" customWidth="1"/>
    <col min="2572" max="2572" width="14" style="51" customWidth="1"/>
    <col min="2573" max="2573" width="15.6640625" style="51" customWidth="1"/>
    <col min="2574" max="2574" width="18.1640625" style="51" customWidth="1"/>
    <col min="2575" max="2821" width="9.1640625" style="51"/>
    <col min="2822" max="2822" width="33" style="51" customWidth="1"/>
    <col min="2823" max="2823" width="49.5" style="51" customWidth="1"/>
    <col min="2824" max="2824" width="17" style="51" customWidth="1"/>
    <col min="2825" max="2825" width="16.6640625" style="51" customWidth="1"/>
    <col min="2826" max="2826" width="17" style="51" customWidth="1"/>
    <col min="2827" max="2827" width="15.5" style="51" customWidth="1"/>
    <col min="2828" max="2828" width="14" style="51" customWidth="1"/>
    <col min="2829" max="2829" width="15.6640625" style="51" customWidth="1"/>
    <col min="2830" max="2830" width="18.1640625" style="51" customWidth="1"/>
    <col min="2831" max="3077" width="9.1640625" style="51"/>
    <col min="3078" max="3078" width="33" style="51" customWidth="1"/>
    <col min="3079" max="3079" width="49.5" style="51" customWidth="1"/>
    <col min="3080" max="3080" width="17" style="51" customWidth="1"/>
    <col min="3081" max="3081" width="16.6640625" style="51" customWidth="1"/>
    <col min="3082" max="3082" width="17" style="51" customWidth="1"/>
    <col min="3083" max="3083" width="15.5" style="51" customWidth="1"/>
    <col min="3084" max="3084" width="14" style="51" customWidth="1"/>
    <col min="3085" max="3085" width="15.6640625" style="51" customWidth="1"/>
    <col min="3086" max="3086" width="18.1640625" style="51" customWidth="1"/>
    <col min="3087" max="3333" width="9.1640625" style="51"/>
    <col min="3334" max="3334" width="33" style="51" customWidth="1"/>
    <col min="3335" max="3335" width="49.5" style="51" customWidth="1"/>
    <col min="3336" max="3336" width="17" style="51" customWidth="1"/>
    <col min="3337" max="3337" width="16.6640625" style="51" customWidth="1"/>
    <col min="3338" max="3338" width="17" style="51" customWidth="1"/>
    <col min="3339" max="3339" width="15.5" style="51" customWidth="1"/>
    <col min="3340" max="3340" width="14" style="51" customWidth="1"/>
    <col min="3341" max="3341" width="15.6640625" style="51" customWidth="1"/>
    <col min="3342" max="3342" width="18.1640625" style="51" customWidth="1"/>
    <col min="3343" max="3589" width="9.1640625" style="51"/>
    <col min="3590" max="3590" width="33" style="51" customWidth="1"/>
    <col min="3591" max="3591" width="49.5" style="51" customWidth="1"/>
    <col min="3592" max="3592" width="17" style="51" customWidth="1"/>
    <col min="3593" max="3593" width="16.6640625" style="51" customWidth="1"/>
    <col min="3594" max="3594" width="17" style="51" customWidth="1"/>
    <col min="3595" max="3595" width="15.5" style="51" customWidth="1"/>
    <col min="3596" max="3596" width="14" style="51" customWidth="1"/>
    <col min="3597" max="3597" width="15.6640625" style="51" customWidth="1"/>
    <col min="3598" max="3598" width="18.1640625" style="51" customWidth="1"/>
    <col min="3599" max="3845" width="9.1640625" style="51"/>
    <col min="3846" max="3846" width="33" style="51" customWidth="1"/>
    <col min="3847" max="3847" width="49.5" style="51" customWidth="1"/>
    <col min="3848" max="3848" width="17" style="51" customWidth="1"/>
    <col min="3849" max="3849" width="16.6640625" style="51" customWidth="1"/>
    <col min="3850" max="3850" width="17" style="51" customWidth="1"/>
    <col min="3851" max="3851" width="15.5" style="51" customWidth="1"/>
    <col min="3852" max="3852" width="14" style="51" customWidth="1"/>
    <col min="3853" max="3853" width="15.6640625" style="51" customWidth="1"/>
    <col min="3854" max="3854" width="18.1640625" style="51" customWidth="1"/>
    <col min="3855" max="4101" width="9.1640625" style="51"/>
    <col min="4102" max="4102" width="33" style="51" customWidth="1"/>
    <col min="4103" max="4103" width="49.5" style="51" customWidth="1"/>
    <col min="4104" max="4104" width="17" style="51" customWidth="1"/>
    <col min="4105" max="4105" width="16.6640625" style="51" customWidth="1"/>
    <col min="4106" max="4106" width="17" style="51" customWidth="1"/>
    <col min="4107" max="4107" width="15.5" style="51" customWidth="1"/>
    <col min="4108" max="4108" width="14" style="51" customWidth="1"/>
    <col min="4109" max="4109" width="15.6640625" style="51" customWidth="1"/>
    <col min="4110" max="4110" width="18.1640625" style="51" customWidth="1"/>
    <col min="4111" max="4357" width="9.1640625" style="51"/>
    <col min="4358" max="4358" width="33" style="51" customWidth="1"/>
    <col min="4359" max="4359" width="49.5" style="51" customWidth="1"/>
    <col min="4360" max="4360" width="17" style="51" customWidth="1"/>
    <col min="4361" max="4361" width="16.6640625" style="51" customWidth="1"/>
    <col min="4362" max="4362" width="17" style="51" customWidth="1"/>
    <col min="4363" max="4363" width="15.5" style="51" customWidth="1"/>
    <col min="4364" max="4364" width="14" style="51" customWidth="1"/>
    <col min="4365" max="4365" width="15.6640625" style="51" customWidth="1"/>
    <col min="4366" max="4366" width="18.1640625" style="51" customWidth="1"/>
    <col min="4367" max="4613" width="9.1640625" style="51"/>
    <col min="4614" max="4614" width="33" style="51" customWidth="1"/>
    <col min="4615" max="4615" width="49.5" style="51" customWidth="1"/>
    <col min="4616" max="4616" width="17" style="51" customWidth="1"/>
    <col min="4617" max="4617" width="16.6640625" style="51" customWidth="1"/>
    <col min="4618" max="4618" width="17" style="51" customWidth="1"/>
    <col min="4619" max="4619" width="15.5" style="51" customWidth="1"/>
    <col min="4620" max="4620" width="14" style="51" customWidth="1"/>
    <col min="4621" max="4621" width="15.6640625" style="51" customWidth="1"/>
    <col min="4622" max="4622" width="18.1640625" style="51" customWidth="1"/>
    <col min="4623" max="4869" width="9.1640625" style="51"/>
    <col min="4870" max="4870" width="33" style="51" customWidth="1"/>
    <col min="4871" max="4871" width="49.5" style="51" customWidth="1"/>
    <col min="4872" max="4872" width="17" style="51" customWidth="1"/>
    <col min="4873" max="4873" width="16.6640625" style="51" customWidth="1"/>
    <col min="4874" max="4874" width="17" style="51" customWidth="1"/>
    <col min="4875" max="4875" width="15.5" style="51" customWidth="1"/>
    <col min="4876" max="4876" width="14" style="51" customWidth="1"/>
    <col min="4877" max="4877" width="15.6640625" style="51" customWidth="1"/>
    <col min="4878" max="4878" width="18.1640625" style="51" customWidth="1"/>
    <col min="4879" max="5125" width="9.1640625" style="51"/>
    <col min="5126" max="5126" width="33" style="51" customWidth="1"/>
    <col min="5127" max="5127" width="49.5" style="51" customWidth="1"/>
    <col min="5128" max="5128" width="17" style="51" customWidth="1"/>
    <col min="5129" max="5129" width="16.6640625" style="51" customWidth="1"/>
    <col min="5130" max="5130" width="17" style="51" customWidth="1"/>
    <col min="5131" max="5131" width="15.5" style="51" customWidth="1"/>
    <col min="5132" max="5132" width="14" style="51" customWidth="1"/>
    <col min="5133" max="5133" width="15.6640625" style="51" customWidth="1"/>
    <col min="5134" max="5134" width="18.1640625" style="51" customWidth="1"/>
    <col min="5135" max="5381" width="9.1640625" style="51"/>
    <col min="5382" max="5382" width="33" style="51" customWidth="1"/>
    <col min="5383" max="5383" width="49.5" style="51" customWidth="1"/>
    <col min="5384" max="5384" width="17" style="51" customWidth="1"/>
    <col min="5385" max="5385" width="16.6640625" style="51" customWidth="1"/>
    <col min="5386" max="5386" width="17" style="51" customWidth="1"/>
    <col min="5387" max="5387" width="15.5" style="51" customWidth="1"/>
    <col min="5388" max="5388" width="14" style="51" customWidth="1"/>
    <col min="5389" max="5389" width="15.6640625" style="51" customWidth="1"/>
    <col min="5390" max="5390" width="18.1640625" style="51" customWidth="1"/>
    <col min="5391" max="5637" width="9.1640625" style="51"/>
    <col min="5638" max="5638" width="33" style="51" customWidth="1"/>
    <col min="5639" max="5639" width="49.5" style="51" customWidth="1"/>
    <col min="5640" max="5640" width="17" style="51" customWidth="1"/>
    <col min="5641" max="5641" width="16.6640625" style="51" customWidth="1"/>
    <col min="5642" max="5642" width="17" style="51" customWidth="1"/>
    <col min="5643" max="5643" width="15.5" style="51" customWidth="1"/>
    <col min="5644" max="5644" width="14" style="51" customWidth="1"/>
    <col min="5645" max="5645" width="15.6640625" style="51" customWidth="1"/>
    <col min="5646" max="5646" width="18.1640625" style="51" customWidth="1"/>
    <col min="5647" max="5893" width="9.1640625" style="51"/>
    <col min="5894" max="5894" width="33" style="51" customWidth="1"/>
    <col min="5895" max="5895" width="49.5" style="51" customWidth="1"/>
    <col min="5896" max="5896" width="17" style="51" customWidth="1"/>
    <col min="5897" max="5897" width="16.6640625" style="51" customWidth="1"/>
    <col min="5898" max="5898" width="17" style="51" customWidth="1"/>
    <col min="5899" max="5899" width="15.5" style="51" customWidth="1"/>
    <col min="5900" max="5900" width="14" style="51" customWidth="1"/>
    <col min="5901" max="5901" width="15.6640625" style="51" customWidth="1"/>
    <col min="5902" max="5902" width="18.1640625" style="51" customWidth="1"/>
    <col min="5903" max="6149" width="9.1640625" style="51"/>
    <col min="6150" max="6150" width="33" style="51" customWidth="1"/>
    <col min="6151" max="6151" width="49.5" style="51" customWidth="1"/>
    <col min="6152" max="6152" width="17" style="51" customWidth="1"/>
    <col min="6153" max="6153" width="16.6640625" style="51" customWidth="1"/>
    <col min="6154" max="6154" width="17" style="51" customWidth="1"/>
    <col min="6155" max="6155" width="15.5" style="51" customWidth="1"/>
    <col min="6156" max="6156" width="14" style="51" customWidth="1"/>
    <col min="6157" max="6157" width="15.6640625" style="51" customWidth="1"/>
    <col min="6158" max="6158" width="18.1640625" style="51" customWidth="1"/>
    <col min="6159" max="6405" width="9.1640625" style="51"/>
    <col min="6406" max="6406" width="33" style="51" customWidth="1"/>
    <col min="6407" max="6407" width="49.5" style="51" customWidth="1"/>
    <col min="6408" max="6408" width="17" style="51" customWidth="1"/>
    <col min="6409" max="6409" width="16.6640625" style="51" customWidth="1"/>
    <col min="6410" max="6410" width="17" style="51" customWidth="1"/>
    <col min="6411" max="6411" width="15.5" style="51" customWidth="1"/>
    <col min="6412" max="6412" width="14" style="51" customWidth="1"/>
    <col min="6413" max="6413" width="15.6640625" style="51" customWidth="1"/>
    <col min="6414" max="6414" width="18.1640625" style="51" customWidth="1"/>
    <col min="6415" max="6661" width="9.1640625" style="51"/>
    <col min="6662" max="6662" width="33" style="51" customWidth="1"/>
    <col min="6663" max="6663" width="49.5" style="51" customWidth="1"/>
    <col min="6664" max="6664" width="17" style="51" customWidth="1"/>
    <col min="6665" max="6665" width="16.6640625" style="51" customWidth="1"/>
    <col min="6666" max="6666" width="17" style="51" customWidth="1"/>
    <col min="6667" max="6667" width="15.5" style="51" customWidth="1"/>
    <col min="6668" max="6668" width="14" style="51" customWidth="1"/>
    <col min="6669" max="6669" width="15.6640625" style="51" customWidth="1"/>
    <col min="6670" max="6670" width="18.1640625" style="51" customWidth="1"/>
    <col min="6671" max="6917" width="9.1640625" style="51"/>
    <col min="6918" max="6918" width="33" style="51" customWidth="1"/>
    <col min="6919" max="6919" width="49.5" style="51" customWidth="1"/>
    <col min="6920" max="6920" width="17" style="51" customWidth="1"/>
    <col min="6921" max="6921" width="16.6640625" style="51" customWidth="1"/>
    <col min="6922" max="6922" width="17" style="51" customWidth="1"/>
    <col min="6923" max="6923" width="15.5" style="51" customWidth="1"/>
    <col min="6924" max="6924" width="14" style="51" customWidth="1"/>
    <col min="6925" max="6925" width="15.6640625" style="51" customWidth="1"/>
    <col min="6926" max="6926" width="18.1640625" style="51" customWidth="1"/>
    <col min="6927" max="7173" width="9.1640625" style="51"/>
    <col min="7174" max="7174" width="33" style="51" customWidth="1"/>
    <col min="7175" max="7175" width="49.5" style="51" customWidth="1"/>
    <col min="7176" max="7176" width="17" style="51" customWidth="1"/>
    <col min="7177" max="7177" width="16.6640625" style="51" customWidth="1"/>
    <col min="7178" max="7178" width="17" style="51" customWidth="1"/>
    <col min="7179" max="7179" width="15.5" style="51" customWidth="1"/>
    <col min="7180" max="7180" width="14" style="51" customWidth="1"/>
    <col min="7181" max="7181" width="15.6640625" style="51" customWidth="1"/>
    <col min="7182" max="7182" width="18.1640625" style="51" customWidth="1"/>
    <col min="7183" max="7429" width="9.1640625" style="51"/>
    <col min="7430" max="7430" width="33" style="51" customWidth="1"/>
    <col min="7431" max="7431" width="49.5" style="51" customWidth="1"/>
    <col min="7432" max="7432" width="17" style="51" customWidth="1"/>
    <col min="7433" max="7433" width="16.6640625" style="51" customWidth="1"/>
    <col min="7434" max="7434" width="17" style="51" customWidth="1"/>
    <col min="7435" max="7435" width="15.5" style="51" customWidth="1"/>
    <col min="7436" max="7436" width="14" style="51" customWidth="1"/>
    <col min="7437" max="7437" width="15.6640625" style="51" customWidth="1"/>
    <col min="7438" max="7438" width="18.1640625" style="51" customWidth="1"/>
    <col min="7439" max="7685" width="9.1640625" style="51"/>
    <col min="7686" max="7686" width="33" style="51" customWidth="1"/>
    <col min="7687" max="7687" width="49.5" style="51" customWidth="1"/>
    <col min="7688" max="7688" width="17" style="51" customWidth="1"/>
    <col min="7689" max="7689" width="16.6640625" style="51" customWidth="1"/>
    <col min="7690" max="7690" width="17" style="51" customWidth="1"/>
    <col min="7691" max="7691" width="15.5" style="51" customWidth="1"/>
    <col min="7692" max="7692" width="14" style="51" customWidth="1"/>
    <col min="7693" max="7693" width="15.6640625" style="51" customWidth="1"/>
    <col min="7694" max="7694" width="18.1640625" style="51" customWidth="1"/>
    <col min="7695" max="7941" width="9.1640625" style="51"/>
    <col min="7942" max="7942" width="33" style="51" customWidth="1"/>
    <col min="7943" max="7943" width="49.5" style="51" customWidth="1"/>
    <col min="7944" max="7944" width="17" style="51" customWidth="1"/>
    <col min="7945" max="7945" width="16.6640625" style="51" customWidth="1"/>
    <col min="7946" max="7946" width="17" style="51" customWidth="1"/>
    <col min="7947" max="7947" width="15.5" style="51" customWidth="1"/>
    <col min="7948" max="7948" width="14" style="51" customWidth="1"/>
    <col min="7949" max="7949" width="15.6640625" style="51" customWidth="1"/>
    <col min="7950" max="7950" width="18.1640625" style="51" customWidth="1"/>
    <col min="7951" max="8197" width="9.1640625" style="51"/>
    <col min="8198" max="8198" width="33" style="51" customWidth="1"/>
    <col min="8199" max="8199" width="49.5" style="51" customWidth="1"/>
    <col min="8200" max="8200" width="17" style="51" customWidth="1"/>
    <col min="8201" max="8201" width="16.6640625" style="51" customWidth="1"/>
    <col min="8202" max="8202" width="17" style="51" customWidth="1"/>
    <col min="8203" max="8203" width="15.5" style="51" customWidth="1"/>
    <col min="8204" max="8204" width="14" style="51" customWidth="1"/>
    <col min="8205" max="8205" width="15.6640625" style="51" customWidth="1"/>
    <col min="8206" max="8206" width="18.1640625" style="51" customWidth="1"/>
    <col min="8207" max="8453" width="9.1640625" style="51"/>
    <col min="8454" max="8454" width="33" style="51" customWidth="1"/>
    <col min="8455" max="8455" width="49.5" style="51" customWidth="1"/>
    <col min="8456" max="8456" width="17" style="51" customWidth="1"/>
    <col min="8457" max="8457" width="16.6640625" style="51" customWidth="1"/>
    <col min="8458" max="8458" width="17" style="51" customWidth="1"/>
    <col min="8459" max="8459" width="15.5" style="51" customWidth="1"/>
    <col min="8460" max="8460" width="14" style="51" customWidth="1"/>
    <col min="8461" max="8461" width="15.6640625" style="51" customWidth="1"/>
    <col min="8462" max="8462" width="18.1640625" style="51" customWidth="1"/>
    <col min="8463" max="8709" width="9.1640625" style="51"/>
    <col min="8710" max="8710" width="33" style="51" customWidth="1"/>
    <col min="8711" max="8711" width="49.5" style="51" customWidth="1"/>
    <col min="8712" max="8712" width="17" style="51" customWidth="1"/>
    <col min="8713" max="8713" width="16.6640625" style="51" customWidth="1"/>
    <col min="8714" max="8714" width="17" style="51" customWidth="1"/>
    <col min="8715" max="8715" width="15.5" style="51" customWidth="1"/>
    <col min="8716" max="8716" width="14" style="51" customWidth="1"/>
    <col min="8717" max="8717" width="15.6640625" style="51" customWidth="1"/>
    <col min="8718" max="8718" width="18.1640625" style="51" customWidth="1"/>
    <col min="8719" max="8965" width="9.1640625" style="51"/>
    <col min="8966" max="8966" width="33" style="51" customWidth="1"/>
    <col min="8967" max="8967" width="49.5" style="51" customWidth="1"/>
    <col min="8968" max="8968" width="17" style="51" customWidth="1"/>
    <col min="8969" max="8969" width="16.6640625" style="51" customWidth="1"/>
    <col min="8970" max="8970" width="17" style="51" customWidth="1"/>
    <col min="8971" max="8971" width="15.5" style="51" customWidth="1"/>
    <col min="8972" max="8972" width="14" style="51" customWidth="1"/>
    <col min="8973" max="8973" width="15.6640625" style="51" customWidth="1"/>
    <col min="8974" max="8974" width="18.1640625" style="51" customWidth="1"/>
    <col min="8975" max="9221" width="9.1640625" style="51"/>
    <col min="9222" max="9222" width="33" style="51" customWidth="1"/>
    <col min="9223" max="9223" width="49.5" style="51" customWidth="1"/>
    <col min="9224" max="9224" width="17" style="51" customWidth="1"/>
    <col min="9225" max="9225" width="16.6640625" style="51" customWidth="1"/>
    <col min="9226" max="9226" width="17" style="51" customWidth="1"/>
    <col min="9227" max="9227" width="15.5" style="51" customWidth="1"/>
    <col min="9228" max="9228" width="14" style="51" customWidth="1"/>
    <col min="9229" max="9229" width="15.6640625" style="51" customWidth="1"/>
    <col min="9230" max="9230" width="18.1640625" style="51" customWidth="1"/>
    <col min="9231" max="9477" width="9.1640625" style="51"/>
    <col min="9478" max="9478" width="33" style="51" customWidth="1"/>
    <col min="9479" max="9479" width="49.5" style="51" customWidth="1"/>
    <col min="9480" max="9480" width="17" style="51" customWidth="1"/>
    <col min="9481" max="9481" width="16.6640625" style="51" customWidth="1"/>
    <col min="9482" max="9482" width="17" style="51" customWidth="1"/>
    <col min="9483" max="9483" width="15.5" style="51" customWidth="1"/>
    <col min="9484" max="9484" width="14" style="51" customWidth="1"/>
    <col min="9485" max="9485" width="15.6640625" style="51" customWidth="1"/>
    <col min="9486" max="9486" width="18.1640625" style="51" customWidth="1"/>
    <col min="9487" max="9733" width="9.1640625" style="51"/>
    <col min="9734" max="9734" width="33" style="51" customWidth="1"/>
    <col min="9735" max="9735" width="49.5" style="51" customWidth="1"/>
    <col min="9736" max="9736" width="17" style="51" customWidth="1"/>
    <col min="9737" max="9737" width="16.6640625" style="51" customWidth="1"/>
    <col min="9738" max="9738" width="17" style="51" customWidth="1"/>
    <col min="9739" max="9739" width="15.5" style="51" customWidth="1"/>
    <col min="9740" max="9740" width="14" style="51" customWidth="1"/>
    <col min="9741" max="9741" width="15.6640625" style="51" customWidth="1"/>
    <col min="9742" max="9742" width="18.1640625" style="51" customWidth="1"/>
    <col min="9743" max="9989" width="9.1640625" style="51"/>
    <col min="9990" max="9990" width="33" style="51" customWidth="1"/>
    <col min="9991" max="9991" width="49.5" style="51" customWidth="1"/>
    <col min="9992" max="9992" width="17" style="51" customWidth="1"/>
    <col min="9993" max="9993" width="16.6640625" style="51" customWidth="1"/>
    <col min="9994" max="9994" width="17" style="51" customWidth="1"/>
    <col min="9995" max="9995" width="15.5" style="51" customWidth="1"/>
    <col min="9996" max="9996" width="14" style="51" customWidth="1"/>
    <col min="9997" max="9997" width="15.6640625" style="51" customWidth="1"/>
    <col min="9998" max="9998" width="18.1640625" style="51" customWidth="1"/>
    <col min="9999" max="10245" width="9.1640625" style="51"/>
    <col min="10246" max="10246" width="33" style="51" customWidth="1"/>
    <col min="10247" max="10247" width="49.5" style="51" customWidth="1"/>
    <col min="10248" max="10248" width="17" style="51" customWidth="1"/>
    <col min="10249" max="10249" width="16.6640625" style="51" customWidth="1"/>
    <col min="10250" max="10250" width="17" style="51" customWidth="1"/>
    <col min="10251" max="10251" width="15.5" style="51" customWidth="1"/>
    <col min="10252" max="10252" width="14" style="51" customWidth="1"/>
    <col min="10253" max="10253" width="15.6640625" style="51" customWidth="1"/>
    <col min="10254" max="10254" width="18.1640625" style="51" customWidth="1"/>
    <col min="10255" max="10501" width="9.1640625" style="51"/>
    <col min="10502" max="10502" width="33" style="51" customWidth="1"/>
    <col min="10503" max="10503" width="49.5" style="51" customWidth="1"/>
    <col min="10504" max="10504" width="17" style="51" customWidth="1"/>
    <col min="10505" max="10505" width="16.6640625" style="51" customWidth="1"/>
    <col min="10506" max="10506" width="17" style="51" customWidth="1"/>
    <col min="10507" max="10507" width="15.5" style="51" customWidth="1"/>
    <col min="10508" max="10508" width="14" style="51" customWidth="1"/>
    <col min="10509" max="10509" width="15.6640625" style="51" customWidth="1"/>
    <col min="10510" max="10510" width="18.1640625" style="51" customWidth="1"/>
    <col min="10511" max="10757" width="9.1640625" style="51"/>
    <col min="10758" max="10758" width="33" style="51" customWidth="1"/>
    <col min="10759" max="10759" width="49.5" style="51" customWidth="1"/>
    <col min="10760" max="10760" width="17" style="51" customWidth="1"/>
    <col min="10761" max="10761" width="16.6640625" style="51" customWidth="1"/>
    <col min="10762" max="10762" width="17" style="51" customWidth="1"/>
    <col min="10763" max="10763" width="15.5" style="51" customWidth="1"/>
    <col min="10764" max="10764" width="14" style="51" customWidth="1"/>
    <col min="10765" max="10765" width="15.6640625" style="51" customWidth="1"/>
    <col min="10766" max="10766" width="18.1640625" style="51" customWidth="1"/>
    <col min="10767" max="11013" width="9.1640625" style="51"/>
    <col min="11014" max="11014" width="33" style="51" customWidth="1"/>
    <col min="11015" max="11015" width="49.5" style="51" customWidth="1"/>
    <col min="11016" max="11016" width="17" style="51" customWidth="1"/>
    <col min="11017" max="11017" width="16.6640625" style="51" customWidth="1"/>
    <col min="11018" max="11018" width="17" style="51" customWidth="1"/>
    <col min="11019" max="11019" width="15.5" style="51" customWidth="1"/>
    <col min="11020" max="11020" width="14" style="51" customWidth="1"/>
    <col min="11021" max="11021" width="15.6640625" style="51" customWidth="1"/>
    <col min="11022" max="11022" width="18.1640625" style="51" customWidth="1"/>
    <col min="11023" max="11269" width="9.1640625" style="51"/>
    <col min="11270" max="11270" width="33" style="51" customWidth="1"/>
    <col min="11271" max="11271" width="49.5" style="51" customWidth="1"/>
    <col min="11272" max="11272" width="17" style="51" customWidth="1"/>
    <col min="11273" max="11273" width="16.6640625" style="51" customWidth="1"/>
    <col min="11274" max="11274" width="17" style="51" customWidth="1"/>
    <col min="11275" max="11275" width="15.5" style="51" customWidth="1"/>
    <col min="11276" max="11276" width="14" style="51" customWidth="1"/>
    <col min="11277" max="11277" width="15.6640625" style="51" customWidth="1"/>
    <col min="11278" max="11278" width="18.1640625" style="51" customWidth="1"/>
    <col min="11279" max="11525" width="9.1640625" style="51"/>
    <col min="11526" max="11526" width="33" style="51" customWidth="1"/>
    <col min="11527" max="11527" width="49.5" style="51" customWidth="1"/>
    <col min="11528" max="11528" width="17" style="51" customWidth="1"/>
    <col min="11529" max="11529" width="16.6640625" style="51" customWidth="1"/>
    <col min="11530" max="11530" width="17" style="51" customWidth="1"/>
    <col min="11531" max="11531" width="15.5" style="51" customWidth="1"/>
    <col min="11532" max="11532" width="14" style="51" customWidth="1"/>
    <col min="11533" max="11533" width="15.6640625" style="51" customWidth="1"/>
    <col min="11534" max="11534" width="18.1640625" style="51" customWidth="1"/>
    <col min="11535" max="11781" width="9.1640625" style="51"/>
    <col min="11782" max="11782" width="33" style="51" customWidth="1"/>
    <col min="11783" max="11783" width="49.5" style="51" customWidth="1"/>
    <col min="11784" max="11784" width="17" style="51" customWidth="1"/>
    <col min="11785" max="11785" width="16.6640625" style="51" customWidth="1"/>
    <col min="11786" max="11786" width="17" style="51" customWidth="1"/>
    <col min="11787" max="11787" width="15.5" style="51" customWidth="1"/>
    <col min="11788" max="11788" width="14" style="51" customWidth="1"/>
    <col min="11789" max="11789" width="15.6640625" style="51" customWidth="1"/>
    <col min="11790" max="11790" width="18.1640625" style="51" customWidth="1"/>
    <col min="11791" max="12037" width="9.1640625" style="51"/>
    <col min="12038" max="12038" width="33" style="51" customWidth="1"/>
    <col min="12039" max="12039" width="49.5" style="51" customWidth="1"/>
    <col min="12040" max="12040" width="17" style="51" customWidth="1"/>
    <col min="12041" max="12041" width="16.6640625" style="51" customWidth="1"/>
    <col min="12042" max="12042" width="17" style="51" customWidth="1"/>
    <col min="12043" max="12043" width="15.5" style="51" customWidth="1"/>
    <col min="12044" max="12044" width="14" style="51" customWidth="1"/>
    <col min="12045" max="12045" width="15.6640625" style="51" customWidth="1"/>
    <col min="12046" max="12046" width="18.1640625" style="51" customWidth="1"/>
    <col min="12047" max="12293" width="9.1640625" style="51"/>
    <col min="12294" max="12294" width="33" style="51" customWidth="1"/>
    <col min="12295" max="12295" width="49.5" style="51" customWidth="1"/>
    <col min="12296" max="12296" width="17" style="51" customWidth="1"/>
    <col min="12297" max="12297" width="16.6640625" style="51" customWidth="1"/>
    <col min="12298" max="12298" width="17" style="51" customWidth="1"/>
    <col min="12299" max="12299" width="15.5" style="51" customWidth="1"/>
    <col min="12300" max="12300" width="14" style="51" customWidth="1"/>
    <col min="12301" max="12301" width="15.6640625" style="51" customWidth="1"/>
    <col min="12302" max="12302" width="18.1640625" style="51" customWidth="1"/>
    <col min="12303" max="12549" width="9.1640625" style="51"/>
    <col min="12550" max="12550" width="33" style="51" customWidth="1"/>
    <col min="12551" max="12551" width="49.5" style="51" customWidth="1"/>
    <col min="12552" max="12552" width="17" style="51" customWidth="1"/>
    <col min="12553" max="12553" width="16.6640625" style="51" customWidth="1"/>
    <col min="12554" max="12554" width="17" style="51" customWidth="1"/>
    <col min="12555" max="12555" width="15.5" style="51" customWidth="1"/>
    <col min="12556" max="12556" width="14" style="51" customWidth="1"/>
    <col min="12557" max="12557" width="15.6640625" style="51" customWidth="1"/>
    <col min="12558" max="12558" width="18.1640625" style="51" customWidth="1"/>
    <col min="12559" max="12805" width="9.1640625" style="51"/>
    <col min="12806" max="12806" width="33" style="51" customWidth="1"/>
    <col min="12807" max="12807" width="49.5" style="51" customWidth="1"/>
    <col min="12808" max="12808" width="17" style="51" customWidth="1"/>
    <col min="12809" max="12809" width="16.6640625" style="51" customWidth="1"/>
    <col min="12810" max="12810" width="17" style="51" customWidth="1"/>
    <col min="12811" max="12811" width="15.5" style="51" customWidth="1"/>
    <col min="12812" max="12812" width="14" style="51" customWidth="1"/>
    <col min="12813" max="12813" width="15.6640625" style="51" customWidth="1"/>
    <col min="12814" max="12814" width="18.1640625" style="51" customWidth="1"/>
    <col min="12815" max="13061" width="9.1640625" style="51"/>
    <col min="13062" max="13062" width="33" style="51" customWidth="1"/>
    <col min="13063" max="13063" width="49.5" style="51" customWidth="1"/>
    <col min="13064" max="13064" width="17" style="51" customWidth="1"/>
    <col min="13065" max="13065" width="16.6640625" style="51" customWidth="1"/>
    <col min="13066" max="13066" width="17" style="51" customWidth="1"/>
    <col min="13067" max="13067" width="15.5" style="51" customWidth="1"/>
    <col min="13068" max="13068" width="14" style="51" customWidth="1"/>
    <col min="13069" max="13069" width="15.6640625" style="51" customWidth="1"/>
    <col min="13070" max="13070" width="18.1640625" style="51" customWidth="1"/>
    <col min="13071" max="13317" width="9.1640625" style="51"/>
    <col min="13318" max="13318" width="33" style="51" customWidth="1"/>
    <col min="13319" max="13319" width="49.5" style="51" customWidth="1"/>
    <col min="13320" max="13320" width="17" style="51" customWidth="1"/>
    <col min="13321" max="13321" width="16.6640625" style="51" customWidth="1"/>
    <col min="13322" max="13322" width="17" style="51" customWidth="1"/>
    <col min="13323" max="13323" width="15.5" style="51" customWidth="1"/>
    <col min="13324" max="13324" width="14" style="51" customWidth="1"/>
    <col min="13325" max="13325" width="15.6640625" style="51" customWidth="1"/>
    <col min="13326" max="13326" width="18.1640625" style="51" customWidth="1"/>
    <col min="13327" max="13573" width="9.1640625" style="51"/>
    <col min="13574" max="13574" width="33" style="51" customWidth="1"/>
    <col min="13575" max="13575" width="49.5" style="51" customWidth="1"/>
    <col min="13576" max="13576" width="17" style="51" customWidth="1"/>
    <col min="13577" max="13577" width="16.6640625" style="51" customWidth="1"/>
    <col min="13578" max="13578" width="17" style="51" customWidth="1"/>
    <col min="13579" max="13579" width="15.5" style="51" customWidth="1"/>
    <col min="13580" max="13580" width="14" style="51" customWidth="1"/>
    <col min="13581" max="13581" width="15.6640625" style="51" customWidth="1"/>
    <col min="13582" max="13582" width="18.1640625" style="51" customWidth="1"/>
    <col min="13583" max="13829" width="9.1640625" style="51"/>
    <col min="13830" max="13830" width="33" style="51" customWidth="1"/>
    <col min="13831" max="13831" width="49.5" style="51" customWidth="1"/>
    <col min="13832" max="13832" width="17" style="51" customWidth="1"/>
    <col min="13833" max="13833" width="16.6640625" style="51" customWidth="1"/>
    <col min="13834" max="13834" width="17" style="51" customWidth="1"/>
    <col min="13835" max="13835" width="15.5" style="51" customWidth="1"/>
    <col min="13836" max="13836" width="14" style="51" customWidth="1"/>
    <col min="13837" max="13837" width="15.6640625" style="51" customWidth="1"/>
    <col min="13838" max="13838" width="18.1640625" style="51" customWidth="1"/>
    <col min="13839" max="14085" width="9.1640625" style="51"/>
    <col min="14086" max="14086" width="33" style="51" customWidth="1"/>
    <col min="14087" max="14087" width="49.5" style="51" customWidth="1"/>
    <col min="14088" max="14088" width="17" style="51" customWidth="1"/>
    <col min="14089" max="14089" width="16.6640625" style="51" customWidth="1"/>
    <col min="14090" max="14090" width="17" style="51" customWidth="1"/>
    <col min="14091" max="14091" width="15.5" style="51" customWidth="1"/>
    <col min="14092" max="14092" width="14" style="51" customWidth="1"/>
    <col min="14093" max="14093" width="15.6640625" style="51" customWidth="1"/>
    <col min="14094" max="14094" width="18.1640625" style="51" customWidth="1"/>
    <col min="14095" max="14341" width="9.1640625" style="51"/>
    <col min="14342" max="14342" width="33" style="51" customWidth="1"/>
    <col min="14343" max="14343" width="49.5" style="51" customWidth="1"/>
    <col min="14344" max="14344" width="17" style="51" customWidth="1"/>
    <col min="14345" max="14345" width="16.6640625" style="51" customWidth="1"/>
    <col min="14346" max="14346" width="17" style="51" customWidth="1"/>
    <col min="14347" max="14347" width="15.5" style="51" customWidth="1"/>
    <col min="14348" max="14348" width="14" style="51" customWidth="1"/>
    <col min="14349" max="14349" width="15.6640625" style="51" customWidth="1"/>
    <col min="14350" max="14350" width="18.1640625" style="51" customWidth="1"/>
    <col min="14351" max="14597" width="9.1640625" style="51"/>
    <col min="14598" max="14598" width="33" style="51" customWidth="1"/>
    <col min="14599" max="14599" width="49.5" style="51" customWidth="1"/>
    <col min="14600" max="14600" width="17" style="51" customWidth="1"/>
    <col min="14601" max="14601" width="16.6640625" style="51" customWidth="1"/>
    <col min="14602" max="14602" width="17" style="51" customWidth="1"/>
    <col min="14603" max="14603" width="15.5" style="51" customWidth="1"/>
    <col min="14604" max="14604" width="14" style="51" customWidth="1"/>
    <col min="14605" max="14605" width="15.6640625" style="51" customWidth="1"/>
    <col min="14606" max="14606" width="18.1640625" style="51" customWidth="1"/>
    <col min="14607" max="14853" width="9.1640625" style="51"/>
    <col min="14854" max="14854" width="33" style="51" customWidth="1"/>
    <col min="14855" max="14855" width="49.5" style="51" customWidth="1"/>
    <col min="14856" max="14856" width="17" style="51" customWidth="1"/>
    <col min="14857" max="14857" width="16.6640625" style="51" customWidth="1"/>
    <col min="14858" max="14858" width="17" style="51" customWidth="1"/>
    <col min="14859" max="14859" width="15.5" style="51" customWidth="1"/>
    <col min="14860" max="14860" width="14" style="51" customWidth="1"/>
    <col min="14861" max="14861" width="15.6640625" style="51" customWidth="1"/>
    <col min="14862" max="14862" width="18.1640625" style="51" customWidth="1"/>
    <col min="14863" max="15109" width="9.1640625" style="51"/>
    <col min="15110" max="15110" width="33" style="51" customWidth="1"/>
    <col min="15111" max="15111" width="49.5" style="51" customWidth="1"/>
    <col min="15112" max="15112" width="17" style="51" customWidth="1"/>
    <col min="15113" max="15113" width="16.6640625" style="51" customWidth="1"/>
    <col min="15114" max="15114" width="17" style="51" customWidth="1"/>
    <col min="15115" max="15115" width="15.5" style="51" customWidth="1"/>
    <col min="15116" max="15116" width="14" style="51" customWidth="1"/>
    <col min="15117" max="15117" width="15.6640625" style="51" customWidth="1"/>
    <col min="15118" max="15118" width="18.1640625" style="51" customWidth="1"/>
    <col min="15119" max="15365" width="9.1640625" style="51"/>
    <col min="15366" max="15366" width="33" style="51" customWidth="1"/>
    <col min="15367" max="15367" width="49.5" style="51" customWidth="1"/>
    <col min="15368" max="15368" width="17" style="51" customWidth="1"/>
    <col min="15369" max="15369" width="16.6640625" style="51" customWidth="1"/>
    <col min="15370" max="15370" width="17" style="51" customWidth="1"/>
    <col min="15371" max="15371" width="15.5" style="51" customWidth="1"/>
    <col min="15372" max="15372" width="14" style="51" customWidth="1"/>
    <col min="15373" max="15373" width="15.6640625" style="51" customWidth="1"/>
    <col min="15374" max="15374" width="18.1640625" style="51" customWidth="1"/>
    <col min="15375" max="15621" width="9.1640625" style="51"/>
    <col min="15622" max="15622" width="33" style="51" customWidth="1"/>
    <col min="15623" max="15623" width="49.5" style="51" customWidth="1"/>
    <col min="15624" max="15624" width="17" style="51" customWidth="1"/>
    <col min="15625" max="15625" width="16.6640625" style="51" customWidth="1"/>
    <col min="15626" max="15626" width="17" style="51" customWidth="1"/>
    <col min="15627" max="15627" width="15.5" style="51" customWidth="1"/>
    <col min="15628" max="15628" width="14" style="51" customWidth="1"/>
    <col min="15629" max="15629" width="15.6640625" style="51" customWidth="1"/>
    <col min="15630" max="15630" width="18.1640625" style="51" customWidth="1"/>
    <col min="15631" max="15877" width="9.1640625" style="51"/>
    <col min="15878" max="15878" width="33" style="51" customWidth="1"/>
    <col min="15879" max="15879" width="49.5" style="51" customWidth="1"/>
    <col min="15880" max="15880" width="17" style="51" customWidth="1"/>
    <col min="15881" max="15881" width="16.6640625" style="51" customWidth="1"/>
    <col min="15882" max="15882" width="17" style="51" customWidth="1"/>
    <col min="15883" max="15883" width="15.5" style="51" customWidth="1"/>
    <col min="15884" max="15884" width="14" style="51" customWidth="1"/>
    <col min="15885" max="15885" width="15.6640625" style="51" customWidth="1"/>
    <col min="15886" max="15886" width="18.1640625" style="51" customWidth="1"/>
    <col min="15887" max="16133" width="9.1640625" style="51"/>
    <col min="16134" max="16134" width="33" style="51" customWidth="1"/>
    <col min="16135" max="16135" width="49.5" style="51" customWidth="1"/>
    <col min="16136" max="16136" width="17" style="51" customWidth="1"/>
    <col min="16137" max="16137" width="16.6640625" style="51" customWidth="1"/>
    <col min="16138" max="16138" width="17" style="51" customWidth="1"/>
    <col min="16139" max="16139" width="15.5" style="51" customWidth="1"/>
    <col min="16140" max="16140" width="14" style="51" customWidth="1"/>
    <col min="16141" max="16141" width="15.6640625" style="51" customWidth="1"/>
    <col min="16142" max="16142" width="18.1640625" style="51" customWidth="1"/>
    <col min="16143" max="16384" width="9.1640625" style="51"/>
  </cols>
  <sheetData>
    <row r="1" spans="1:16" s="56" customFormat="1" ht="16" x14ac:dyDescent="0.2">
      <c r="I1" s="57"/>
      <c r="J1" s="57"/>
      <c r="M1" s="302" t="s">
        <v>26</v>
      </c>
      <c r="N1" s="302"/>
    </row>
    <row r="2" spans="1:16" s="52" customFormat="1" ht="40.5" customHeight="1" x14ac:dyDescent="0.2">
      <c r="A2" s="332" t="s">
        <v>71</v>
      </c>
      <c r="B2" s="332"/>
      <c r="C2" s="332"/>
      <c r="D2" s="332"/>
      <c r="E2" s="332"/>
      <c r="F2" s="332"/>
      <c r="G2" s="332"/>
      <c r="H2" s="332"/>
      <c r="I2" s="332"/>
      <c r="J2" s="332"/>
      <c r="K2" s="332"/>
      <c r="L2" s="332"/>
      <c r="M2" s="332"/>
      <c r="N2" s="332"/>
    </row>
    <row r="3" spans="1:16" ht="15" customHeight="1" x14ac:dyDescent="0.2">
      <c r="A3" s="333" t="s">
        <v>27</v>
      </c>
      <c r="B3" s="333" t="s">
        <v>28</v>
      </c>
      <c r="C3" s="316" t="s">
        <v>63</v>
      </c>
      <c r="D3" s="316"/>
      <c r="E3" s="316"/>
      <c r="F3" s="316"/>
      <c r="G3" s="334" t="s">
        <v>90</v>
      </c>
      <c r="H3" s="334"/>
      <c r="I3" s="335"/>
      <c r="J3" s="335"/>
      <c r="K3" s="333" t="s">
        <v>306</v>
      </c>
      <c r="L3" s="333"/>
      <c r="M3" s="333"/>
      <c r="N3" s="13" t="s">
        <v>15</v>
      </c>
    </row>
    <row r="4" spans="1:16" ht="80" x14ac:dyDescent="0.2">
      <c r="A4" s="333"/>
      <c r="B4" s="333"/>
      <c r="C4" s="85" t="s">
        <v>76</v>
      </c>
      <c r="D4" s="84" t="s">
        <v>91</v>
      </c>
      <c r="E4" s="1" t="s">
        <v>64</v>
      </c>
      <c r="F4" s="1" t="s">
        <v>65</v>
      </c>
      <c r="G4" s="58" t="s">
        <v>58</v>
      </c>
      <c r="H4" s="59" t="s">
        <v>59</v>
      </c>
      <c r="I4" s="60" t="s">
        <v>60</v>
      </c>
      <c r="J4" s="61" t="s">
        <v>61</v>
      </c>
      <c r="K4" s="32" t="s">
        <v>29</v>
      </c>
      <c r="L4" s="32" t="s">
        <v>30</v>
      </c>
      <c r="M4" s="32" t="s">
        <v>62</v>
      </c>
      <c r="N4" s="32" t="s">
        <v>31</v>
      </c>
    </row>
    <row r="5" spans="1:16" ht="16" x14ac:dyDescent="0.2">
      <c r="A5" s="14" t="s">
        <v>32</v>
      </c>
      <c r="B5" s="14"/>
      <c r="C5" s="14"/>
      <c r="D5" s="14"/>
      <c r="E5" s="14"/>
      <c r="F5" s="14"/>
      <c r="G5" s="15"/>
      <c r="H5" s="15"/>
      <c r="I5" s="15"/>
      <c r="J5" s="15"/>
      <c r="K5" s="15"/>
      <c r="L5" s="15"/>
      <c r="M5" s="15"/>
      <c r="N5" s="16"/>
    </row>
    <row r="6" spans="1:16" x14ac:dyDescent="0.2">
      <c r="A6" s="17"/>
      <c r="B6" s="18"/>
      <c r="C6" s="18"/>
      <c r="D6" s="18"/>
      <c r="E6" s="18"/>
      <c r="F6" s="18"/>
      <c r="G6" s="19"/>
      <c r="H6" s="19"/>
      <c r="I6" s="19"/>
      <c r="J6" s="19"/>
      <c r="K6" s="19"/>
      <c r="L6" s="19"/>
      <c r="M6" s="19"/>
      <c r="N6" s="18"/>
    </row>
    <row r="7" spans="1:16" x14ac:dyDescent="0.2">
      <c r="A7" s="17"/>
      <c r="B7" s="18"/>
      <c r="C7" s="18"/>
      <c r="D7" s="18"/>
      <c r="E7" s="18"/>
      <c r="F7" s="18"/>
      <c r="G7" s="19"/>
      <c r="H7" s="19"/>
      <c r="I7" s="19"/>
      <c r="J7" s="19"/>
      <c r="K7" s="19"/>
      <c r="L7" s="19"/>
      <c r="M7" s="19"/>
      <c r="N7" s="18"/>
    </row>
    <row r="8" spans="1:16" x14ac:dyDescent="0.2">
      <c r="A8" s="53"/>
      <c r="B8" s="18"/>
      <c r="C8" s="18"/>
      <c r="D8" s="18"/>
      <c r="E8" s="18"/>
      <c r="F8" s="18"/>
      <c r="G8" s="19"/>
      <c r="H8" s="19"/>
      <c r="I8" s="19"/>
      <c r="J8" s="19"/>
      <c r="K8" s="19"/>
      <c r="L8" s="19"/>
      <c r="M8" s="19"/>
      <c r="N8" s="18"/>
    </row>
    <row r="9" spans="1:16" x14ac:dyDescent="0.2">
      <c r="A9" s="53"/>
      <c r="B9" s="18"/>
      <c r="C9" s="18"/>
      <c r="D9" s="18"/>
      <c r="E9" s="18"/>
      <c r="F9" s="18"/>
      <c r="G9" s="19"/>
      <c r="H9" s="19"/>
      <c r="I9" s="19"/>
      <c r="J9" s="19"/>
      <c r="K9" s="19"/>
      <c r="L9" s="19"/>
      <c r="M9" s="19"/>
      <c r="N9" s="18"/>
    </row>
    <row r="10" spans="1:16" ht="16" x14ac:dyDescent="0.2">
      <c r="A10" s="64" t="s">
        <v>33</v>
      </c>
      <c r="B10" s="18"/>
      <c r="C10" s="18"/>
      <c r="D10" s="18"/>
      <c r="E10" s="18"/>
      <c r="F10" s="18"/>
      <c r="G10" s="19"/>
      <c r="H10" s="19"/>
      <c r="I10" s="19"/>
      <c r="J10" s="19"/>
      <c r="K10" s="19">
        <v>4</v>
      </c>
      <c r="L10" s="19">
        <v>70587.5</v>
      </c>
      <c r="M10" s="20">
        <f>K10*L10</f>
        <v>282350</v>
      </c>
      <c r="N10" s="18"/>
    </row>
    <row r="11" spans="1:16" ht="16" x14ac:dyDescent="0.2">
      <c r="A11" s="18" t="s">
        <v>34</v>
      </c>
      <c r="B11" s="18"/>
      <c r="C11" s="18"/>
      <c r="D11" s="18"/>
      <c r="E11" s="18"/>
      <c r="F11" s="18"/>
      <c r="G11" s="19"/>
      <c r="H11" s="19"/>
      <c r="I11" s="19"/>
      <c r="J11" s="19"/>
      <c r="K11" s="19"/>
      <c r="L11" s="19"/>
      <c r="M11" s="20"/>
      <c r="N11" s="18"/>
      <c r="P11" s="51">
        <f>L10/4</f>
        <v>17646.875</v>
      </c>
    </row>
    <row r="12" spans="1:16" ht="16" x14ac:dyDescent="0.2">
      <c r="A12" s="14" t="s">
        <v>35</v>
      </c>
      <c r="B12" s="14"/>
      <c r="C12" s="14"/>
      <c r="D12" s="14"/>
      <c r="E12" s="14"/>
      <c r="F12" s="14"/>
      <c r="G12" s="15"/>
      <c r="H12" s="15"/>
      <c r="I12" s="15"/>
      <c r="J12" s="15"/>
      <c r="K12" s="15"/>
      <c r="L12" s="15"/>
      <c r="M12" s="190"/>
      <c r="N12" s="16"/>
    </row>
    <row r="13" spans="1:16" x14ac:dyDescent="0.2">
      <c r="A13" s="18"/>
      <c r="B13" s="18"/>
      <c r="C13" s="18"/>
      <c r="D13" s="18"/>
      <c r="E13" s="18"/>
      <c r="F13" s="18"/>
      <c r="G13" s="19"/>
      <c r="H13" s="19"/>
      <c r="I13" s="19"/>
      <c r="J13" s="19"/>
      <c r="K13" s="19"/>
      <c r="L13" s="19"/>
      <c r="M13" s="20"/>
      <c r="N13" s="18"/>
    </row>
    <row r="14" spans="1:16" x14ac:dyDescent="0.2">
      <c r="A14" s="18"/>
      <c r="B14" s="18"/>
      <c r="C14" s="18"/>
      <c r="D14" s="18"/>
      <c r="E14" s="18"/>
      <c r="F14" s="18"/>
      <c r="G14" s="20"/>
      <c r="H14" s="20"/>
      <c r="I14" s="20"/>
      <c r="J14" s="20"/>
      <c r="K14" s="18"/>
      <c r="L14" s="18"/>
      <c r="M14" s="20"/>
      <c r="N14" s="18"/>
    </row>
    <row r="15" spans="1:16" ht="16" x14ac:dyDescent="0.2">
      <c r="A15" s="64" t="s">
        <v>36</v>
      </c>
      <c r="B15" s="18"/>
      <c r="C15" s="18"/>
      <c r="D15" s="18"/>
      <c r="E15" s="18"/>
      <c r="F15" s="18"/>
      <c r="G15" s="20"/>
      <c r="H15" s="20"/>
      <c r="I15" s="20"/>
      <c r="J15" s="20"/>
      <c r="K15" s="18">
        <v>108</v>
      </c>
      <c r="L15" s="18">
        <v>5000</v>
      </c>
      <c r="M15" s="20">
        <f>L15*K15</f>
        <v>540000</v>
      </c>
      <c r="N15" s="18"/>
      <c r="P15" s="51">
        <f>9*12</f>
        <v>108</v>
      </c>
    </row>
    <row r="16" spans="1:16" ht="16" x14ac:dyDescent="0.2">
      <c r="A16" s="18" t="s">
        <v>34</v>
      </c>
      <c r="B16" s="18"/>
      <c r="C16" s="18"/>
      <c r="D16" s="18"/>
      <c r="E16" s="18"/>
      <c r="F16" s="18"/>
      <c r="G16" s="20"/>
      <c r="H16" s="20"/>
      <c r="I16" s="20"/>
      <c r="J16" s="20"/>
      <c r="K16" s="18"/>
      <c r="L16" s="18"/>
      <c r="M16" s="20"/>
      <c r="N16" s="18"/>
    </row>
    <row r="17" spans="1:14" ht="16" x14ac:dyDescent="0.2">
      <c r="A17" s="14" t="s">
        <v>37</v>
      </c>
      <c r="B17" s="21"/>
      <c r="C17" s="21"/>
      <c r="D17" s="21"/>
      <c r="E17" s="21"/>
      <c r="F17" s="21"/>
      <c r="G17" s="21"/>
      <c r="H17" s="21"/>
      <c r="I17" s="21"/>
      <c r="J17" s="21"/>
      <c r="K17" s="21"/>
      <c r="L17" s="21"/>
      <c r="M17" s="190"/>
      <c r="N17" s="21"/>
    </row>
    <row r="18" spans="1:14" x14ac:dyDescent="0.2">
      <c r="A18" s="18"/>
      <c r="B18" s="18"/>
      <c r="C18" s="18"/>
      <c r="D18" s="18"/>
      <c r="E18" s="18"/>
      <c r="F18" s="18"/>
      <c r="G18" s="20"/>
      <c r="H18" s="20"/>
      <c r="I18" s="19"/>
      <c r="J18" s="19"/>
      <c r="K18" s="20"/>
      <c r="L18" s="19"/>
      <c r="M18" s="20"/>
      <c r="N18" s="18"/>
    </row>
    <row r="19" spans="1:14" ht="16" x14ac:dyDescent="0.2">
      <c r="A19" s="64" t="s">
        <v>36</v>
      </c>
      <c r="B19" s="19"/>
      <c r="C19" s="19"/>
      <c r="D19" s="19"/>
      <c r="E19" s="19"/>
      <c r="F19" s="19"/>
      <c r="G19" s="20"/>
      <c r="H19" s="20"/>
      <c r="I19" s="19"/>
      <c r="J19" s="19"/>
      <c r="K19" s="18">
        <f>109*12</f>
        <v>1308</v>
      </c>
      <c r="L19" s="18">
        <v>7000</v>
      </c>
      <c r="M19" s="20">
        <f>L19*K19</f>
        <v>9156000</v>
      </c>
      <c r="N19" s="18"/>
    </row>
    <row r="20" spans="1:14" ht="16" x14ac:dyDescent="0.2">
      <c r="A20" s="18" t="s">
        <v>9</v>
      </c>
      <c r="B20" s="19"/>
      <c r="C20" s="19"/>
      <c r="D20" s="19"/>
      <c r="E20" s="19"/>
      <c r="F20" s="19"/>
      <c r="G20" s="19"/>
      <c r="H20" s="19"/>
      <c r="I20" s="19"/>
      <c r="J20" s="19"/>
      <c r="K20" s="19"/>
      <c r="L20" s="19"/>
      <c r="M20" s="20">
        <f>SUM(M10:M19)</f>
        <v>9978350</v>
      </c>
      <c r="N20" s="18"/>
    </row>
    <row r="22" spans="1:14" ht="38.25" customHeight="1" x14ac:dyDescent="0.2">
      <c r="A22" s="54" t="s">
        <v>38</v>
      </c>
      <c r="B22" s="326" t="s">
        <v>74</v>
      </c>
      <c r="C22" s="326"/>
      <c r="D22" s="326"/>
      <c r="E22" s="326"/>
      <c r="F22" s="326"/>
      <c r="G22" s="326"/>
      <c r="H22" s="326"/>
      <c r="I22" s="326"/>
    </row>
    <row r="23" spans="1:14" ht="16" thickBot="1" x14ac:dyDescent="0.25"/>
    <row r="24" spans="1:14" ht="17" thickBot="1" x14ac:dyDescent="0.25">
      <c r="A24" s="22"/>
      <c r="B24" s="336" t="s">
        <v>14</v>
      </c>
      <c r="C24" s="337"/>
      <c r="D24" s="337"/>
      <c r="E24" s="337"/>
      <c r="F24" s="337"/>
      <c r="G24" s="337"/>
      <c r="H24" s="337"/>
      <c r="I24" s="338"/>
      <c r="J24" s="23" t="s">
        <v>15</v>
      </c>
    </row>
    <row r="25" spans="1:14" ht="17" thickBot="1" x14ac:dyDescent="0.25">
      <c r="A25" s="24" t="s">
        <v>39</v>
      </c>
      <c r="B25" s="323"/>
      <c r="C25" s="324"/>
      <c r="D25" s="324"/>
      <c r="E25" s="324"/>
      <c r="F25" s="324"/>
      <c r="G25" s="324"/>
      <c r="H25" s="324"/>
      <c r="I25" s="325"/>
      <c r="J25" s="25"/>
    </row>
    <row r="26" spans="1:14" ht="24" customHeight="1" thickBot="1" x14ac:dyDescent="0.25">
      <c r="A26" s="24" t="s">
        <v>40</v>
      </c>
      <c r="B26" s="339"/>
      <c r="C26" s="340"/>
      <c r="D26" s="340"/>
      <c r="E26" s="340"/>
      <c r="F26" s="340"/>
      <c r="G26" s="340"/>
      <c r="H26" s="340"/>
      <c r="I26" s="341"/>
      <c r="J26" s="25"/>
    </row>
    <row r="27" spans="1:14" ht="16" x14ac:dyDescent="0.2">
      <c r="A27" s="26" t="s">
        <v>17</v>
      </c>
      <c r="B27" s="342"/>
      <c r="C27" s="343"/>
      <c r="D27" s="343"/>
      <c r="E27" s="343"/>
      <c r="F27" s="343"/>
      <c r="G27" s="343"/>
      <c r="H27" s="343"/>
      <c r="I27" s="344"/>
      <c r="J27" s="27"/>
    </row>
    <row r="28" spans="1:14" ht="16" x14ac:dyDescent="0.2">
      <c r="A28" s="26" t="s">
        <v>18</v>
      </c>
      <c r="B28" s="317"/>
      <c r="C28" s="318"/>
      <c r="D28" s="318"/>
      <c r="E28" s="318"/>
      <c r="F28" s="318"/>
      <c r="G28" s="318"/>
      <c r="H28" s="318"/>
      <c r="I28" s="319"/>
      <c r="J28" s="26"/>
    </row>
    <row r="29" spans="1:14" ht="16" x14ac:dyDescent="0.2">
      <c r="A29" s="26" t="s">
        <v>19</v>
      </c>
      <c r="B29" s="317"/>
      <c r="C29" s="318"/>
      <c r="D29" s="318"/>
      <c r="E29" s="318"/>
      <c r="F29" s="318"/>
      <c r="G29" s="318"/>
      <c r="H29" s="318"/>
      <c r="I29" s="319"/>
      <c r="J29" s="26"/>
    </row>
    <row r="30" spans="1:14" ht="16" x14ac:dyDescent="0.2">
      <c r="A30" s="26" t="s">
        <v>20</v>
      </c>
      <c r="B30" s="317"/>
      <c r="C30" s="318"/>
      <c r="D30" s="318"/>
      <c r="E30" s="318"/>
      <c r="F30" s="318"/>
      <c r="G30" s="318"/>
      <c r="H30" s="318"/>
      <c r="I30" s="319"/>
      <c r="J30" s="26"/>
    </row>
    <row r="31" spans="1:14" ht="16" x14ac:dyDescent="0.2">
      <c r="A31" s="26" t="s">
        <v>21</v>
      </c>
      <c r="B31" s="317"/>
      <c r="C31" s="318"/>
      <c r="D31" s="318"/>
      <c r="E31" s="318"/>
      <c r="F31" s="318"/>
      <c r="G31" s="318"/>
      <c r="H31" s="318"/>
      <c r="I31" s="319"/>
      <c r="J31" s="26"/>
    </row>
    <row r="32" spans="1:14" ht="17" thickBot="1" x14ac:dyDescent="0.25">
      <c r="A32" s="28" t="s">
        <v>22</v>
      </c>
      <c r="B32" s="320"/>
      <c r="C32" s="321"/>
      <c r="D32" s="321"/>
      <c r="E32" s="321"/>
      <c r="F32" s="321"/>
      <c r="G32" s="321"/>
      <c r="H32" s="321"/>
      <c r="I32" s="322"/>
      <c r="J32" s="28"/>
    </row>
    <row r="33" spans="1:10" ht="17" thickBot="1" x14ac:dyDescent="0.25">
      <c r="A33" s="24" t="s">
        <v>23</v>
      </c>
      <c r="B33" s="323"/>
      <c r="C33" s="324"/>
      <c r="D33" s="324"/>
      <c r="E33" s="324"/>
      <c r="F33" s="324"/>
      <c r="G33" s="324"/>
      <c r="H33" s="324"/>
      <c r="I33" s="325"/>
      <c r="J33" s="25"/>
    </row>
    <row r="34" spans="1:10" ht="16" thickBot="1" x14ac:dyDescent="0.25">
      <c r="A34" s="55"/>
      <c r="B34" s="55"/>
      <c r="C34" s="62"/>
      <c r="D34" s="62"/>
      <c r="E34" s="62"/>
      <c r="F34" s="62"/>
    </row>
    <row r="35" spans="1:10" ht="22.25" customHeight="1" x14ac:dyDescent="0.2">
      <c r="A35" s="327" t="s">
        <v>24</v>
      </c>
      <c r="B35" s="328"/>
      <c r="C35" s="328"/>
      <c r="D35" s="328"/>
      <c r="E35" s="328"/>
      <c r="F35" s="328"/>
      <c r="G35" s="328"/>
      <c r="H35" s="328"/>
      <c r="I35" s="329"/>
      <c r="J35" s="329"/>
    </row>
    <row r="37" spans="1:10" ht="13.25" customHeight="1" x14ac:dyDescent="0.2">
      <c r="A37" s="330" t="s">
        <v>41</v>
      </c>
      <c r="B37" s="331"/>
    </row>
    <row r="38" spans="1:10" ht="6.5" customHeight="1" x14ac:dyDescent="0.2">
      <c r="A38" s="330"/>
      <c r="B38" s="331"/>
    </row>
    <row r="39" spans="1:10" ht="28.25" hidden="1" customHeight="1" x14ac:dyDescent="0.2">
      <c r="A39" s="330"/>
      <c r="B39" s="331"/>
    </row>
    <row r="40" spans="1:10" ht="34.25" customHeight="1" x14ac:dyDescent="0.2">
      <c r="A40" s="65" t="s">
        <v>42</v>
      </c>
      <c r="B40" s="66"/>
      <c r="C40" s="63"/>
      <c r="D40" s="63"/>
      <c r="E40" s="63"/>
      <c r="F40" s="63"/>
    </row>
    <row r="41" spans="1:10" ht="33" customHeight="1" thickBot="1" x14ac:dyDescent="0.25">
      <c r="A41" s="65" t="s">
        <v>43</v>
      </c>
      <c r="B41" s="67"/>
      <c r="C41" s="63"/>
      <c r="D41" s="63"/>
      <c r="E41" s="63"/>
      <c r="F41" s="63"/>
    </row>
    <row r="42" spans="1:10" ht="30.5" customHeight="1" thickBot="1" x14ac:dyDescent="0.25">
      <c r="A42" s="68" t="s">
        <v>44</v>
      </c>
      <c r="B42" s="69"/>
    </row>
    <row r="43" spans="1:10" ht="16" thickBot="1" x14ac:dyDescent="0.25">
      <c r="A43" s="55"/>
    </row>
    <row r="44" spans="1:10" ht="16" thickBot="1" x14ac:dyDescent="0.25">
      <c r="A44" s="55"/>
    </row>
    <row r="45" spans="1:10" ht="16" thickBot="1" x14ac:dyDescent="0.25">
      <c r="A45" s="55"/>
    </row>
  </sheetData>
  <mergeCells count="20">
    <mergeCell ref="A35:J35"/>
    <mergeCell ref="A37:B39"/>
    <mergeCell ref="B30:I30"/>
    <mergeCell ref="A2:N2"/>
    <mergeCell ref="A3:A4"/>
    <mergeCell ref="B3:B4"/>
    <mergeCell ref="G3:J3"/>
    <mergeCell ref="K3:M3"/>
    <mergeCell ref="B24:I24"/>
    <mergeCell ref="B25:I25"/>
    <mergeCell ref="B26:I26"/>
    <mergeCell ref="B27:I27"/>
    <mergeCell ref="B28:I28"/>
    <mergeCell ref="B29:I29"/>
    <mergeCell ref="M1:N1"/>
    <mergeCell ref="C3:F3"/>
    <mergeCell ref="B31:I31"/>
    <mergeCell ref="B32:I32"/>
    <mergeCell ref="B33:I33"/>
    <mergeCell ref="B22:I22"/>
  </mergeCells>
  <pageMargins left="0.7" right="0.7" top="0.75" bottom="0.75" header="0.3" footer="0.3"/>
  <pageSetup scale="6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4"/>
  <sheetViews>
    <sheetView workbookViewId="0">
      <selection activeCell="C10" sqref="C10"/>
    </sheetView>
  </sheetViews>
  <sheetFormatPr baseColWidth="10" defaultColWidth="8.6640625" defaultRowHeight="14" x14ac:dyDescent="0.15"/>
  <cols>
    <col min="1" max="1" width="46.5" style="94" customWidth="1"/>
    <col min="2" max="2" width="10.1640625" style="94" customWidth="1"/>
    <col min="3" max="3" width="20" style="94" customWidth="1"/>
    <col min="4" max="4" width="8.6640625" style="94"/>
    <col min="5" max="5" width="13.33203125" style="94" customWidth="1"/>
    <col min="6" max="16384" width="8.6640625" style="94"/>
  </cols>
  <sheetData>
    <row r="1" spans="1:5" x14ac:dyDescent="0.15">
      <c r="B1" s="101" t="s">
        <v>93</v>
      </c>
      <c r="C1" s="101" t="s">
        <v>94</v>
      </c>
    </row>
    <row r="2" spans="1:5" s="96" customFormat="1" x14ac:dyDescent="0.15">
      <c r="A2" s="95" t="s">
        <v>92</v>
      </c>
    </row>
    <row r="3" spans="1:5" x14ac:dyDescent="0.15">
      <c r="A3" s="94" t="s">
        <v>93</v>
      </c>
    </row>
    <row r="4" spans="1:5" x14ac:dyDescent="0.15">
      <c r="A4" s="94" t="s">
        <v>94</v>
      </c>
    </row>
    <row r="5" spans="1:5" x14ac:dyDescent="0.15">
      <c r="A5" s="97" t="s">
        <v>95</v>
      </c>
    </row>
    <row r="6" spans="1:5" x14ac:dyDescent="0.15">
      <c r="A6" s="94" t="s">
        <v>96</v>
      </c>
    </row>
    <row r="7" spans="1:5" x14ac:dyDescent="0.15">
      <c r="A7" s="94" t="s">
        <v>97</v>
      </c>
    </row>
    <row r="8" spans="1:5" s="98" customFormat="1" x14ac:dyDescent="0.15">
      <c r="A8" s="98" t="s">
        <v>98</v>
      </c>
    </row>
    <row r="9" spans="1:5" x14ac:dyDescent="0.15">
      <c r="A9" s="94" t="s">
        <v>93</v>
      </c>
    </row>
    <row r="10" spans="1:5" x14ac:dyDescent="0.15">
      <c r="A10" s="94" t="s">
        <v>94</v>
      </c>
    </row>
    <row r="11" spans="1:5" x14ac:dyDescent="0.15">
      <c r="A11" s="97" t="s">
        <v>95</v>
      </c>
    </row>
    <row r="12" spans="1:5" x14ac:dyDescent="0.15">
      <c r="A12" s="94" t="s">
        <v>99</v>
      </c>
    </row>
    <row r="13" spans="1:5" x14ac:dyDescent="0.15">
      <c r="A13" s="94" t="s">
        <v>100</v>
      </c>
    </row>
    <row r="15" spans="1:5" s="101" customFormat="1" ht="30" x14ac:dyDescent="0.15">
      <c r="A15" s="100" t="s">
        <v>101</v>
      </c>
      <c r="B15" s="105" t="s">
        <v>83</v>
      </c>
      <c r="C15" s="106" t="s">
        <v>84</v>
      </c>
      <c r="D15" s="106" t="s">
        <v>85</v>
      </c>
      <c r="E15" s="106" t="s">
        <v>86</v>
      </c>
    </row>
    <row r="16" spans="1:5" ht="15" x14ac:dyDescent="0.15">
      <c r="A16" s="103" t="s">
        <v>16</v>
      </c>
    </row>
    <row r="17" spans="1:1" ht="15" x14ac:dyDescent="0.15">
      <c r="A17" s="104" t="s">
        <v>18</v>
      </c>
    </row>
    <row r="18" spans="1:1" ht="17" x14ac:dyDescent="0.15">
      <c r="A18" s="99" t="s">
        <v>79</v>
      </c>
    </row>
    <row r="19" spans="1:1" ht="17" x14ac:dyDescent="0.15">
      <c r="A19" s="99" t="s">
        <v>88</v>
      </c>
    </row>
    <row r="20" spans="1:1" ht="17" x14ac:dyDescent="0.15">
      <c r="A20" s="99" t="s">
        <v>89</v>
      </c>
    </row>
    <row r="21" spans="1:1" ht="17" x14ac:dyDescent="0.15">
      <c r="A21" s="99" t="s">
        <v>21</v>
      </c>
    </row>
    <row r="22" spans="1:1" ht="17" x14ac:dyDescent="0.15">
      <c r="A22" s="99" t="s">
        <v>81</v>
      </c>
    </row>
    <row r="23" spans="1:1" ht="17" x14ac:dyDescent="0.15">
      <c r="A23" s="99" t="s">
        <v>82</v>
      </c>
    </row>
    <row r="24" spans="1:1" ht="17" x14ac:dyDescent="0.15">
      <c r="A24" s="102" t="s">
        <v>23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3"/>
  <dimension ref="A1:F23"/>
  <sheetViews>
    <sheetView zoomScale="90" zoomScaleNormal="90" workbookViewId="0">
      <pane ySplit="2" topLeftCell="A3" activePane="bottomLeft" state="frozen"/>
      <selection activeCell="B37" sqref="B37"/>
      <selection pane="bottomLeft" activeCell="A15" sqref="A15"/>
    </sheetView>
  </sheetViews>
  <sheetFormatPr baseColWidth="10" defaultColWidth="8.83203125" defaultRowHeight="15" x14ac:dyDescent="0.2"/>
  <cols>
    <col min="1" max="1" width="97.5" style="36" customWidth="1"/>
    <col min="2" max="2" width="13" style="36" customWidth="1"/>
    <col min="3" max="3" width="15" style="36" customWidth="1"/>
    <col min="4" max="4" width="12.5" style="36" customWidth="1"/>
    <col min="5" max="5" width="36.6640625" style="36" customWidth="1"/>
    <col min="6" max="256" width="9.1640625" style="36"/>
    <col min="257" max="257" width="93.6640625" style="36" customWidth="1"/>
    <col min="258" max="258" width="13" style="36" customWidth="1"/>
    <col min="259" max="259" width="15" style="36" customWidth="1"/>
    <col min="260" max="260" width="12.5" style="36" customWidth="1"/>
    <col min="261" max="261" width="36.6640625" style="36" customWidth="1"/>
    <col min="262" max="512" width="9.1640625" style="36"/>
    <col min="513" max="513" width="93.6640625" style="36" customWidth="1"/>
    <col min="514" max="514" width="13" style="36" customWidth="1"/>
    <col min="515" max="515" width="15" style="36" customWidth="1"/>
    <col min="516" max="516" width="12.5" style="36" customWidth="1"/>
    <col min="517" max="517" width="36.6640625" style="36" customWidth="1"/>
    <col min="518" max="768" width="9.1640625" style="36"/>
    <col min="769" max="769" width="93.6640625" style="36" customWidth="1"/>
    <col min="770" max="770" width="13" style="36" customWidth="1"/>
    <col min="771" max="771" width="15" style="36" customWidth="1"/>
    <col min="772" max="772" width="12.5" style="36" customWidth="1"/>
    <col min="773" max="773" width="36.6640625" style="36" customWidth="1"/>
    <col min="774" max="1024" width="9.1640625" style="36"/>
    <col min="1025" max="1025" width="93.6640625" style="36" customWidth="1"/>
    <col min="1026" max="1026" width="13" style="36" customWidth="1"/>
    <col min="1027" max="1027" width="15" style="36" customWidth="1"/>
    <col min="1028" max="1028" width="12.5" style="36" customWidth="1"/>
    <col min="1029" max="1029" width="36.6640625" style="36" customWidth="1"/>
    <col min="1030" max="1280" width="9.1640625" style="36"/>
    <col min="1281" max="1281" width="93.6640625" style="36" customWidth="1"/>
    <col min="1282" max="1282" width="13" style="36" customWidth="1"/>
    <col min="1283" max="1283" width="15" style="36" customWidth="1"/>
    <col min="1284" max="1284" width="12.5" style="36" customWidth="1"/>
    <col min="1285" max="1285" width="36.6640625" style="36" customWidth="1"/>
    <col min="1286" max="1536" width="9.1640625" style="36"/>
    <col min="1537" max="1537" width="93.6640625" style="36" customWidth="1"/>
    <col min="1538" max="1538" width="13" style="36" customWidth="1"/>
    <col min="1539" max="1539" width="15" style="36" customWidth="1"/>
    <col min="1540" max="1540" width="12.5" style="36" customWidth="1"/>
    <col min="1541" max="1541" width="36.6640625" style="36" customWidth="1"/>
    <col min="1542" max="1792" width="9.1640625" style="36"/>
    <col min="1793" max="1793" width="93.6640625" style="36" customWidth="1"/>
    <col min="1794" max="1794" width="13" style="36" customWidth="1"/>
    <col min="1795" max="1795" width="15" style="36" customWidth="1"/>
    <col min="1796" max="1796" width="12.5" style="36" customWidth="1"/>
    <col min="1797" max="1797" width="36.6640625" style="36" customWidth="1"/>
    <col min="1798" max="2048" width="9.1640625" style="36"/>
    <col min="2049" max="2049" width="93.6640625" style="36" customWidth="1"/>
    <col min="2050" max="2050" width="13" style="36" customWidth="1"/>
    <col min="2051" max="2051" width="15" style="36" customWidth="1"/>
    <col min="2052" max="2052" width="12.5" style="36" customWidth="1"/>
    <col min="2053" max="2053" width="36.6640625" style="36" customWidth="1"/>
    <col min="2054" max="2304" width="9.1640625" style="36"/>
    <col min="2305" max="2305" width="93.6640625" style="36" customWidth="1"/>
    <col min="2306" max="2306" width="13" style="36" customWidth="1"/>
    <col min="2307" max="2307" width="15" style="36" customWidth="1"/>
    <col min="2308" max="2308" width="12.5" style="36" customWidth="1"/>
    <col min="2309" max="2309" width="36.6640625" style="36" customWidth="1"/>
    <col min="2310" max="2560" width="9.1640625" style="36"/>
    <col min="2561" max="2561" width="93.6640625" style="36" customWidth="1"/>
    <col min="2562" max="2562" width="13" style="36" customWidth="1"/>
    <col min="2563" max="2563" width="15" style="36" customWidth="1"/>
    <col min="2564" max="2564" width="12.5" style="36" customWidth="1"/>
    <col min="2565" max="2565" width="36.6640625" style="36" customWidth="1"/>
    <col min="2566" max="2816" width="9.1640625" style="36"/>
    <col min="2817" max="2817" width="93.6640625" style="36" customWidth="1"/>
    <col min="2818" max="2818" width="13" style="36" customWidth="1"/>
    <col min="2819" max="2819" width="15" style="36" customWidth="1"/>
    <col min="2820" max="2820" width="12.5" style="36" customWidth="1"/>
    <col min="2821" max="2821" width="36.6640625" style="36" customWidth="1"/>
    <col min="2822" max="3072" width="9.1640625" style="36"/>
    <col min="3073" max="3073" width="93.6640625" style="36" customWidth="1"/>
    <col min="3074" max="3074" width="13" style="36" customWidth="1"/>
    <col min="3075" max="3075" width="15" style="36" customWidth="1"/>
    <col min="3076" max="3076" width="12.5" style="36" customWidth="1"/>
    <col min="3077" max="3077" width="36.6640625" style="36" customWidth="1"/>
    <col min="3078" max="3328" width="9.1640625" style="36"/>
    <col min="3329" max="3329" width="93.6640625" style="36" customWidth="1"/>
    <col min="3330" max="3330" width="13" style="36" customWidth="1"/>
    <col min="3331" max="3331" width="15" style="36" customWidth="1"/>
    <col min="3332" max="3332" width="12.5" style="36" customWidth="1"/>
    <col min="3333" max="3333" width="36.6640625" style="36" customWidth="1"/>
    <col min="3334" max="3584" width="9.1640625" style="36"/>
    <col min="3585" max="3585" width="93.6640625" style="36" customWidth="1"/>
    <col min="3586" max="3586" width="13" style="36" customWidth="1"/>
    <col min="3587" max="3587" width="15" style="36" customWidth="1"/>
    <col min="3588" max="3588" width="12.5" style="36" customWidth="1"/>
    <col min="3589" max="3589" width="36.6640625" style="36" customWidth="1"/>
    <col min="3590" max="3840" width="9.1640625" style="36"/>
    <col min="3841" max="3841" width="93.6640625" style="36" customWidth="1"/>
    <col min="3842" max="3842" width="13" style="36" customWidth="1"/>
    <col min="3843" max="3843" width="15" style="36" customWidth="1"/>
    <col min="3844" max="3844" width="12.5" style="36" customWidth="1"/>
    <col min="3845" max="3845" width="36.6640625" style="36" customWidth="1"/>
    <col min="3846" max="4096" width="9.1640625" style="36"/>
    <col min="4097" max="4097" width="93.6640625" style="36" customWidth="1"/>
    <col min="4098" max="4098" width="13" style="36" customWidth="1"/>
    <col min="4099" max="4099" width="15" style="36" customWidth="1"/>
    <col min="4100" max="4100" width="12.5" style="36" customWidth="1"/>
    <col min="4101" max="4101" width="36.6640625" style="36" customWidth="1"/>
    <col min="4102" max="4352" width="9.1640625" style="36"/>
    <col min="4353" max="4353" width="93.6640625" style="36" customWidth="1"/>
    <col min="4354" max="4354" width="13" style="36" customWidth="1"/>
    <col min="4355" max="4355" width="15" style="36" customWidth="1"/>
    <col min="4356" max="4356" width="12.5" style="36" customWidth="1"/>
    <col min="4357" max="4357" width="36.6640625" style="36" customWidth="1"/>
    <col min="4358" max="4608" width="9.1640625" style="36"/>
    <col min="4609" max="4609" width="93.6640625" style="36" customWidth="1"/>
    <col min="4610" max="4610" width="13" style="36" customWidth="1"/>
    <col min="4611" max="4611" width="15" style="36" customWidth="1"/>
    <col min="4612" max="4612" width="12.5" style="36" customWidth="1"/>
    <col min="4613" max="4613" width="36.6640625" style="36" customWidth="1"/>
    <col min="4614" max="4864" width="9.1640625" style="36"/>
    <col min="4865" max="4865" width="93.6640625" style="36" customWidth="1"/>
    <col min="4866" max="4866" width="13" style="36" customWidth="1"/>
    <col min="4867" max="4867" width="15" style="36" customWidth="1"/>
    <col min="4868" max="4868" width="12.5" style="36" customWidth="1"/>
    <col min="4869" max="4869" width="36.6640625" style="36" customWidth="1"/>
    <col min="4870" max="5120" width="9.1640625" style="36"/>
    <col min="5121" max="5121" width="93.6640625" style="36" customWidth="1"/>
    <col min="5122" max="5122" width="13" style="36" customWidth="1"/>
    <col min="5123" max="5123" width="15" style="36" customWidth="1"/>
    <col min="5124" max="5124" width="12.5" style="36" customWidth="1"/>
    <col min="5125" max="5125" width="36.6640625" style="36" customWidth="1"/>
    <col min="5126" max="5376" width="9.1640625" style="36"/>
    <col min="5377" max="5377" width="93.6640625" style="36" customWidth="1"/>
    <col min="5378" max="5378" width="13" style="36" customWidth="1"/>
    <col min="5379" max="5379" width="15" style="36" customWidth="1"/>
    <col min="5380" max="5380" width="12.5" style="36" customWidth="1"/>
    <col min="5381" max="5381" width="36.6640625" style="36" customWidth="1"/>
    <col min="5382" max="5632" width="9.1640625" style="36"/>
    <col min="5633" max="5633" width="93.6640625" style="36" customWidth="1"/>
    <col min="5634" max="5634" width="13" style="36" customWidth="1"/>
    <col min="5635" max="5635" width="15" style="36" customWidth="1"/>
    <col min="5636" max="5636" width="12.5" style="36" customWidth="1"/>
    <col min="5637" max="5637" width="36.6640625" style="36" customWidth="1"/>
    <col min="5638" max="5888" width="9.1640625" style="36"/>
    <col min="5889" max="5889" width="93.6640625" style="36" customWidth="1"/>
    <col min="5890" max="5890" width="13" style="36" customWidth="1"/>
    <col min="5891" max="5891" width="15" style="36" customWidth="1"/>
    <col min="5892" max="5892" width="12.5" style="36" customWidth="1"/>
    <col min="5893" max="5893" width="36.6640625" style="36" customWidth="1"/>
    <col min="5894" max="6144" width="9.1640625" style="36"/>
    <col min="6145" max="6145" width="93.6640625" style="36" customWidth="1"/>
    <col min="6146" max="6146" width="13" style="36" customWidth="1"/>
    <col min="6147" max="6147" width="15" style="36" customWidth="1"/>
    <col min="6148" max="6148" width="12.5" style="36" customWidth="1"/>
    <col min="6149" max="6149" width="36.6640625" style="36" customWidth="1"/>
    <col min="6150" max="6400" width="9.1640625" style="36"/>
    <col min="6401" max="6401" width="93.6640625" style="36" customWidth="1"/>
    <col min="6402" max="6402" width="13" style="36" customWidth="1"/>
    <col min="6403" max="6403" width="15" style="36" customWidth="1"/>
    <col min="6404" max="6404" width="12.5" style="36" customWidth="1"/>
    <col min="6405" max="6405" width="36.6640625" style="36" customWidth="1"/>
    <col min="6406" max="6656" width="9.1640625" style="36"/>
    <col min="6657" max="6657" width="93.6640625" style="36" customWidth="1"/>
    <col min="6658" max="6658" width="13" style="36" customWidth="1"/>
    <col min="6659" max="6659" width="15" style="36" customWidth="1"/>
    <col min="6660" max="6660" width="12.5" style="36" customWidth="1"/>
    <col min="6661" max="6661" width="36.6640625" style="36" customWidth="1"/>
    <col min="6662" max="6912" width="9.1640625" style="36"/>
    <col min="6913" max="6913" width="93.6640625" style="36" customWidth="1"/>
    <col min="6914" max="6914" width="13" style="36" customWidth="1"/>
    <col min="6915" max="6915" width="15" style="36" customWidth="1"/>
    <col min="6916" max="6916" width="12.5" style="36" customWidth="1"/>
    <col min="6917" max="6917" width="36.6640625" style="36" customWidth="1"/>
    <col min="6918" max="7168" width="9.1640625" style="36"/>
    <col min="7169" max="7169" width="93.6640625" style="36" customWidth="1"/>
    <col min="7170" max="7170" width="13" style="36" customWidth="1"/>
    <col min="7171" max="7171" width="15" style="36" customWidth="1"/>
    <col min="7172" max="7172" width="12.5" style="36" customWidth="1"/>
    <col min="7173" max="7173" width="36.6640625" style="36" customWidth="1"/>
    <col min="7174" max="7424" width="9.1640625" style="36"/>
    <col min="7425" max="7425" width="93.6640625" style="36" customWidth="1"/>
    <col min="7426" max="7426" width="13" style="36" customWidth="1"/>
    <col min="7427" max="7427" width="15" style="36" customWidth="1"/>
    <col min="7428" max="7428" width="12.5" style="36" customWidth="1"/>
    <col min="7429" max="7429" width="36.6640625" style="36" customWidth="1"/>
    <col min="7430" max="7680" width="9.1640625" style="36"/>
    <col min="7681" max="7681" width="93.6640625" style="36" customWidth="1"/>
    <col min="7682" max="7682" width="13" style="36" customWidth="1"/>
    <col min="7683" max="7683" width="15" style="36" customWidth="1"/>
    <col min="7684" max="7684" width="12.5" style="36" customWidth="1"/>
    <col min="7685" max="7685" width="36.6640625" style="36" customWidth="1"/>
    <col min="7686" max="7936" width="9.1640625" style="36"/>
    <col min="7937" max="7937" width="93.6640625" style="36" customWidth="1"/>
    <col min="7938" max="7938" width="13" style="36" customWidth="1"/>
    <col min="7939" max="7939" width="15" style="36" customWidth="1"/>
    <col min="7940" max="7940" width="12.5" style="36" customWidth="1"/>
    <col min="7941" max="7941" width="36.6640625" style="36" customWidth="1"/>
    <col min="7942" max="8192" width="9.1640625" style="36"/>
    <col min="8193" max="8193" width="93.6640625" style="36" customWidth="1"/>
    <col min="8194" max="8194" width="13" style="36" customWidth="1"/>
    <col min="8195" max="8195" width="15" style="36" customWidth="1"/>
    <col min="8196" max="8196" width="12.5" style="36" customWidth="1"/>
    <col min="8197" max="8197" width="36.6640625" style="36" customWidth="1"/>
    <col min="8198" max="8448" width="9.1640625" style="36"/>
    <col min="8449" max="8449" width="93.6640625" style="36" customWidth="1"/>
    <col min="8450" max="8450" width="13" style="36" customWidth="1"/>
    <col min="8451" max="8451" width="15" style="36" customWidth="1"/>
    <col min="8452" max="8452" width="12.5" style="36" customWidth="1"/>
    <col min="8453" max="8453" width="36.6640625" style="36" customWidth="1"/>
    <col min="8454" max="8704" width="9.1640625" style="36"/>
    <col min="8705" max="8705" width="93.6640625" style="36" customWidth="1"/>
    <col min="8706" max="8706" width="13" style="36" customWidth="1"/>
    <col min="8707" max="8707" width="15" style="36" customWidth="1"/>
    <col min="8708" max="8708" width="12.5" style="36" customWidth="1"/>
    <col min="8709" max="8709" width="36.6640625" style="36" customWidth="1"/>
    <col min="8710" max="8960" width="9.1640625" style="36"/>
    <col min="8961" max="8961" width="93.6640625" style="36" customWidth="1"/>
    <col min="8962" max="8962" width="13" style="36" customWidth="1"/>
    <col min="8963" max="8963" width="15" style="36" customWidth="1"/>
    <col min="8964" max="8964" width="12.5" style="36" customWidth="1"/>
    <col min="8965" max="8965" width="36.6640625" style="36" customWidth="1"/>
    <col min="8966" max="9216" width="9.1640625" style="36"/>
    <col min="9217" max="9217" width="93.6640625" style="36" customWidth="1"/>
    <col min="9218" max="9218" width="13" style="36" customWidth="1"/>
    <col min="9219" max="9219" width="15" style="36" customWidth="1"/>
    <col min="9220" max="9220" width="12.5" style="36" customWidth="1"/>
    <col min="9221" max="9221" width="36.6640625" style="36" customWidth="1"/>
    <col min="9222" max="9472" width="9.1640625" style="36"/>
    <col min="9473" max="9473" width="93.6640625" style="36" customWidth="1"/>
    <col min="9474" max="9474" width="13" style="36" customWidth="1"/>
    <col min="9475" max="9475" width="15" style="36" customWidth="1"/>
    <col min="9476" max="9476" width="12.5" style="36" customWidth="1"/>
    <col min="9477" max="9477" width="36.6640625" style="36" customWidth="1"/>
    <col min="9478" max="9728" width="9.1640625" style="36"/>
    <col min="9729" max="9729" width="93.6640625" style="36" customWidth="1"/>
    <col min="9730" max="9730" width="13" style="36" customWidth="1"/>
    <col min="9731" max="9731" width="15" style="36" customWidth="1"/>
    <col min="9732" max="9732" width="12.5" style="36" customWidth="1"/>
    <col min="9733" max="9733" width="36.6640625" style="36" customWidth="1"/>
    <col min="9734" max="9984" width="9.1640625" style="36"/>
    <col min="9985" max="9985" width="93.6640625" style="36" customWidth="1"/>
    <col min="9986" max="9986" width="13" style="36" customWidth="1"/>
    <col min="9987" max="9987" width="15" style="36" customWidth="1"/>
    <col min="9988" max="9988" width="12.5" style="36" customWidth="1"/>
    <col min="9989" max="9989" width="36.6640625" style="36" customWidth="1"/>
    <col min="9990" max="10240" width="9.1640625" style="36"/>
    <col min="10241" max="10241" width="93.6640625" style="36" customWidth="1"/>
    <col min="10242" max="10242" width="13" style="36" customWidth="1"/>
    <col min="10243" max="10243" width="15" style="36" customWidth="1"/>
    <col min="10244" max="10244" width="12.5" style="36" customWidth="1"/>
    <col min="10245" max="10245" width="36.6640625" style="36" customWidth="1"/>
    <col min="10246" max="10496" width="9.1640625" style="36"/>
    <col min="10497" max="10497" width="93.6640625" style="36" customWidth="1"/>
    <col min="10498" max="10498" width="13" style="36" customWidth="1"/>
    <col min="10499" max="10499" width="15" style="36" customWidth="1"/>
    <col min="10500" max="10500" width="12.5" style="36" customWidth="1"/>
    <col min="10501" max="10501" width="36.6640625" style="36" customWidth="1"/>
    <col min="10502" max="10752" width="9.1640625" style="36"/>
    <col min="10753" max="10753" width="93.6640625" style="36" customWidth="1"/>
    <col min="10754" max="10754" width="13" style="36" customWidth="1"/>
    <col min="10755" max="10755" width="15" style="36" customWidth="1"/>
    <col min="10756" max="10756" width="12.5" style="36" customWidth="1"/>
    <col min="10757" max="10757" width="36.6640625" style="36" customWidth="1"/>
    <col min="10758" max="11008" width="9.1640625" style="36"/>
    <col min="11009" max="11009" width="93.6640625" style="36" customWidth="1"/>
    <col min="11010" max="11010" width="13" style="36" customWidth="1"/>
    <col min="11011" max="11011" width="15" style="36" customWidth="1"/>
    <col min="11012" max="11012" width="12.5" style="36" customWidth="1"/>
    <col min="11013" max="11013" width="36.6640625" style="36" customWidth="1"/>
    <col min="11014" max="11264" width="9.1640625" style="36"/>
    <col min="11265" max="11265" width="93.6640625" style="36" customWidth="1"/>
    <col min="11266" max="11266" width="13" style="36" customWidth="1"/>
    <col min="11267" max="11267" width="15" style="36" customWidth="1"/>
    <col min="11268" max="11268" width="12.5" style="36" customWidth="1"/>
    <col min="11269" max="11269" width="36.6640625" style="36" customWidth="1"/>
    <col min="11270" max="11520" width="9.1640625" style="36"/>
    <col min="11521" max="11521" width="93.6640625" style="36" customWidth="1"/>
    <col min="11522" max="11522" width="13" style="36" customWidth="1"/>
    <col min="11523" max="11523" width="15" style="36" customWidth="1"/>
    <col min="11524" max="11524" width="12.5" style="36" customWidth="1"/>
    <col min="11525" max="11525" width="36.6640625" style="36" customWidth="1"/>
    <col min="11526" max="11776" width="9.1640625" style="36"/>
    <col min="11777" max="11777" width="93.6640625" style="36" customWidth="1"/>
    <col min="11778" max="11778" width="13" style="36" customWidth="1"/>
    <col min="11779" max="11779" width="15" style="36" customWidth="1"/>
    <col min="11780" max="11780" width="12.5" style="36" customWidth="1"/>
    <col min="11781" max="11781" width="36.6640625" style="36" customWidth="1"/>
    <col min="11782" max="12032" width="9.1640625" style="36"/>
    <col min="12033" max="12033" width="93.6640625" style="36" customWidth="1"/>
    <col min="12034" max="12034" width="13" style="36" customWidth="1"/>
    <col min="12035" max="12035" width="15" style="36" customWidth="1"/>
    <col min="12036" max="12036" width="12.5" style="36" customWidth="1"/>
    <col min="12037" max="12037" width="36.6640625" style="36" customWidth="1"/>
    <col min="12038" max="12288" width="9.1640625" style="36"/>
    <col min="12289" max="12289" width="93.6640625" style="36" customWidth="1"/>
    <col min="12290" max="12290" width="13" style="36" customWidth="1"/>
    <col min="12291" max="12291" width="15" style="36" customWidth="1"/>
    <col min="12292" max="12292" width="12.5" style="36" customWidth="1"/>
    <col min="12293" max="12293" width="36.6640625" style="36" customWidth="1"/>
    <col min="12294" max="12544" width="9.1640625" style="36"/>
    <col min="12545" max="12545" width="93.6640625" style="36" customWidth="1"/>
    <col min="12546" max="12546" width="13" style="36" customWidth="1"/>
    <col min="12547" max="12547" width="15" style="36" customWidth="1"/>
    <col min="12548" max="12548" width="12.5" style="36" customWidth="1"/>
    <col min="12549" max="12549" width="36.6640625" style="36" customWidth="1"/>
    <col min="12550" max="12800" width="9.1640625" style="36"/>
    <col min="12801" max="12801" width="93.6640625" style="36" customWidth="1"/>
    <col min="12802" max="12802" width="13" style="36" customWidth="1"/>
    <col min="12803" max="12803" width="15" style="36" customWidth="1"/>
    <col min="12804" max="12804" width="12.5" style="36" customWidth="1"/>
    <col min="12805" max="12805" width="36.6640625" style="36" customWidth="1"/>
    <col min="12806" max="13056" width="9.1640625" style="36"/>
    <col min="13057" max="13057" width="93.6640625" style="36" customWidth="1"/>
    <col min="13058" max="13058" width="13" style="36" customWidth="1"/>
    <col min="13059" max="13059" width="15" style="36" customWidth="1"/>
    <col min="13060" max="13060" width="12.5" style="36" customWidth="1"/>
    <col min="13061" max="13061" width="36.6640625" style="36" customWidth="1"/>
    <col min="13062" max="13312" width="9.1640625" style="36"/>
    <col min="13313" max="13313" width="93.6640625" style="36" customWidth="1"/>
    <col min="13314" max="13314" width="13" style="36" customWidth="1"/>
    <col min="13315" max="13315" width="15" style="36" customWidth="1"/>
    <col min="13316" max="13316" width="12.5" style="36" customWidth="1"/>
    <col min="13317" max="13317" width="36.6640625" style="36" customWidth="1"/>
    <col min="13318" max="13568" width="9.1640625" style="36"/>
    <col min="13569" max="13569" width="93.6640625" style="36" customWidth="1"/>
    <col min="13570" max="13570" width="13" style="36" customWidth="1"/>
    <col min="13571" max="13571" width="15" style="36" customWidth="1"/>
    <col min="13572" max="13572" width="12.5" style="36" customWidth="1"/>
    <col min="13573" max="13573" width="36.6640625" style="36" customWidth="1"/>
    <col min="13574" max="13824" width="9.1640625" style="36"/>
    <col min="13825" max="13825" width="93.6640625" style="36" customWidth="1"/>
    <col min="13826" max="13826" width="13" style="36" customWidth="1"/>
    <col min="13827" max="13827" width="15" style="36" customWidth="1"/>
    <col min="13828" max="13828" width="12.5" style="36" customWidth="1"/>
    <col min="13829" max="13829" width="36.6640625" style="36" customWidth="1"/>
    <col min="13830" max="14080" width="9.1640625" style="36"/>
    <col min="14081" max="14081" width="93.6640625" style="36" customWidth="1"/>
    <col min="14082" max="14082" width="13" style="36" customWidth="1"/>
    <col min="14083" max="14083" width="15" style="36" customWidth="1"/>
    <col min="14084" max="14084" width="12.5" style="36" customWidth="1"/>
    <col min="14085" max="14085" width="36.6640625" style="36" customWidth="1"/>
    <col min="14086" max="14336" width="9.1640625" style="36"/>
    <col min="14337" max="14337" width="93.6640625" style="36" customWidth="1"/>
    <col min="14338" max="14338" width="13" style="36" customWidth="1"/>
    <col min="14339" max="14339" width="15" style="36" customWidth="1"/>
    <col min="14340" max="14340" width="12.5" style="36" customWidth="1"/>
    <col min="14341" max="14341" width="36.6640625" style="36" customWidth="1"/>
    <col min="14342" max="14592" width="9.1640625" style="36"/>
    <col min="14593" max="14593" width="93.6640625" style="36" customWidth="1"/>
    <col min="14594" max="14594" width="13" style="36" customWidth="1"/>
    <col min="14595" max="14595" width="15" style="36" customWidth="1"/>
    <col min="14596" max="14596" width="12.5" style="36" customWidth="1"/>
    <col min="14597" max="14597" width="36.6640625" style="36" customWidth="1"/>
    <col min="14598" max="14848" width="9.1640625" style="36"/>
    <col min="14849" max="14849" width="93.6640625" style="36" customWidth="1"/>
    <col min="14850" max="14850" width="13" style="36" customWidth="1"/>
    <col min="14851" max="14851" width="15" style="36" customWidth="1"/>
    <col min="14852" max="14852" width="12.5" style="36" customWidth="1"/>
    <col min="14853" max="14853" width="36.6640625" style="36" customWidth="1"/>
    <col min="14854" max="15104" width="9.1640625" style="36"/>
    <col min="15105" max="15105" width="93.6640625" style="36" customWidth="1"/>
    <col min="15106" max="15106" width="13" style="36" customWidth="1"/>
    <col min="15107" max="15107" width="15" style="36" customWidth="1"/>
    <col min="15108" max="15108" width="12.5" style="36" customWidth="1"/>
    <col min="15109" max="15109" width="36.6640625" style="36" customWidth="1"/>
    <col min="15110" max="15360" width="9.1640625" style="36"/>
    <col min="15361" max="15361" width="93.6640625" style="36" customWidth="1"/>
    <col min="15362" max="15362" width="13" style="36" customWidth="1"/>
    <col min="15363" max="15363" width="15" style="36" customWidth="1"/>
    <col min="15364" max="15364" width="12.5" style="36" customWidth="1"/>
    <col min="15365" max="15365" width="36.6640625" style="36" customWidth="1"/>
    <col min="15366" max="15616" width="9.1640625" style="36"/>
    <col min="15617" max="15617" width="93.6640625" style="36" customWidth="1"/>
    <col min="15618" max="15618" width="13" style="36" customWidth="1"/>
    <col min="15619" max="15619" width="15" style="36" customWidth="1"/>
    <col min="15620" max="15620" width="12.5" style="36" customWidth="1"/>
    <col min="15621" max="15621" width="36.6640625" style="36" customWidth="1"/>
    <col min="15622" max="15872" width="9.1640625" style="36"/>
    <col min="15873" max="15873" width="93.6640625" style="36" customWidth="1"/>
    <col min="15874" max="15874" width="13" style="36" customWidth="1"/>
    <col min="15875" max="15875" width="15" style="36" customWidth="1"/>
    <col min="15876" max="15876" width="12.5" style="36" customWidth="1"/>
    <col min="15877" max="15877" width="36.6640625" style="36" customWidth="1"/>
    <col min="15878" max="16128" width="9.1640625" style="36"/>
    <col min="16129" max="16129" width="93.6640625" style="36" customWidth="1"/>
    <col min="16130" max="16130" width="13" style="36" customWidth="1"/>
    <col min="16131" max="16131" width="15" style="36" customWidth="1"/>
    <col min="16132" max="16132" width="12.5" style="36" customWidth="1"/>
    <col min="16133" max="16133" width="36.6640625" style="36" customWidth="1"/>
    <col min="16134" max="16384" width="9.1640625" style="36"/>
  </cols>
  <sheetData>
    <row r="1" spans="1:6" ht="15" customHeight="1" x14ac:dyDescent="0.2">
      <c r="A1" s="348" t="s">
        <v>45</v>
      </c>
      <c r="B1" s="348"/>
      <c r="C1" s="348"/>
      <c r="D1" s="348"/>
    </row>
    <row r="2" spans="1:6" ht="16" x14ac:dyDescent="0.2">
      <c r="A2" s="33" t="s">
        <v>46</v>
      </c>
      <c r="B2" s="33" t="s">
        <v>47</v>
      </c>
      <c r="C2" s="34" t="s">
        <v>48</v>
      </c>
      <c r="D2" s="34" t="s">
        <v>49</v>
      </c>
      <c r="E2" s="70" t="s">
        <v>15</v>
      </c>
    </row>
    <row r="3" spans="1:6" ht="16" x14ac:dyDescent="0.2">
      <c r="A3" s="86" t="s">
        <v>77</v>
      </c>
      <c r="B3" s="3"/>
      <c r="C3" s="3"/>
      <c r="D3" s="3"/>
      <c r="E3" s="41"/>
    </row>
    <row r="4" spans="1:6" ht="16" x14ac:dyDescent="0.2">
      <c r="A4" s="71" t="s">
        <v>66</v>
      </c>
      <c r="B4" s="3"/>
      <c r="C4" s="72"/>
      <c r="D4" s="72"/>
      <c r="E4" s="41"/>
    </row>
    <row r="5" spans="1:6" ht="16" x14ac:dyDescent="0.2">
      <c r="A5" s="71" t="s">
        <v>67</v>
      </c>
      <c r="B5" s="3"/>
      <c r="C5" s="72"/>
      <c r="D5" s="72"/>
      <c r="E5" s="41"/>
    </row>
    <row r="6" spans="1:6" ht="32" x14ac:dyDescent="0.2">
      <c r="A6" s="71" t="s">
        <v>50</v>
      </c>
      <c r="B6" s="3"/>
      <c r="C6" s="72"/>
      <c r="D6" s="72"/>
      <c r="E6" s="41"/>
    </row>
    <row r="7" spans="1:6" ht="16" x14ac:dyDescent="0.2">
      <c r="A7" s="71" t="s">
        <v>51</v>
      </c>
      <c r="B7" s="72"/>
      <c r="C7" s="3"/>
      <c r="D7" s="72"/>
      <c r="E7" s="73"/>
      <c r="F7" s="74"/>
    </row>
    <row r="8" spans="1:6" ht="16" x14ac:dyDescent="0.2">
      <c r="A8" s="71" t="s">
        <v>52</v>
      </c>
      <c r="B8" s="3"/>
      <c r="C8" s="3"/>
      <c r="D8" s="3"/>
      <c r="E8" s="75"/>
      <c r="F8" s="74"/>
    </row>
    <row r="9" spans="1:6" x14ac:dyDescent="0.2">
      <c r="C9" s="76"/>
      <c r="D9" s="76"/>
      <c r="E9" s="77"/>
      <c r="F9" s="74"/>
    </row>
    <row r="10" spans="1:6" ht="20.25" customHeight="1" x14ac:dyDescent="0.2">
      <c r="A10" s="349" t="s">
        <v>68</v>
      </c>
      <c r="B10" s="350"/>
      <c r="E10" s="77"/>
      <c r="F10" s="74"/>
    </row>
    <row r="11" spans="1:6" ht="20.25" customHeight="1" x14ac:dyDescent="0.2">
      <c r="A11" s="351"/>
      <c r="B11" s="350"/>
      <c r="C11" s="35"/>
      <c r="E11" s="77"/>
      <c r="F11" s="74"/>
    </row>
    <row r="12" spans="1:6" ht="20.25" customHeight="1" x14ac:dyDescent="0.2">
      <c r="A12" s="351"/>
      <c r="B12" s="350"/>
      <c r="E12" s="77"/>
      <c r="F12" s="74"/>
    </row>
    <row r="13" spans="1:6" ht="20.25" customHeight="1" x14ac:dyDescent="0.2">
      <c r="A13" s="351"/>
      <c r="B13" s="350"/>
      <c r="E13" s="77"/>
      <c r="F13" s="74"/>
    </row>
    <row r="14" spans="1:6" ht="20.25" customHeight="1" thickBot="1" x14ac:dyDescent="0.25">
      <c r="A14" s="351"/>
      <c r="B14" s="350"/>
      <c r="E14" s="77"/>
      <c r="F14" s="74"/>
    </row>
    <row r="15" spans="1:6" ht="33" customHeight="1" thickBot="1" x14ac:dyDescent="0.25">
      <c r="A15" s="80" t="s">
        <v>53</v>
      </c>
      <c r="B15" s="81"/>
    </row>
    <row r="17" spans="1:4" ht="16" x14ac:dyDescent="0.2">
      <c r="A17" s="78" t="s">
        <v>54</v>
      </c>
      <c r="B17" s="83"/>
      <c r="C17" s="83"/>
      <c r="D17" s="83"/>
    </row>
    <row r="18" spans="1:4" ht="17" x14ac:dyDescent="0.2">
      <c r="A18" s="79" t="s">
        <v>55</v>
      </c>
      <c r="B18" s="233"/>
      <c r="C18" s="345"/>
      <c r="D18" s="346"/>
    </row>
    <row r="19" spans="1:4" ht="43.5" customHeight="1" x14ac:dyDescent="0.2">
      <c r="A19" s="79" t="s">
        <v>56</v>
      </c>
      <c r="B19" s="352"/>
      <c r="C19" s="353"/>
      <c r="D19" s="354"/>
    </row>
    <row r="20" spans="1:4" ht="17" x14ac:dyDescent="0.2">
      <c r="A20" s="79" t="s">
        <v>72</v>
      </c>
      <c r="B20" s="233"/>
      <c r="C20" s="345"/>
      <c r="D20" s="346"/>
    </row>
    <row r="21" spans="1:4" ht="17" x14ac:dyDescent="0.2">
      <c r="A21" s="79" t="s">
        <v>57</v>
      </c>
      <c r="B21" s="233"/>
      <c r="C21" s="345"/>
      <c r="D21" s="346"/>
    </row>
    <row r="23" spans="1:4" x14ac:dyDescent="0.2">
      <c r="A23" s="327" t="s">
        <v>24</v>
      </c>
      <c r="B23" s="328"/>
      <c r="C23" s="328"/>
      <c r="D23" s="347"/>
    </row>
  </sheetData>
  <mergeCells count="7">
    <mergeCell ref="B21:D21"/>
    <mergeCell ref="A23:D23"/>
    <mergeCell ref="A1:D1"/>
    <mergeCell ref="A10:B14"/>
    <mergeCell ref="B18:D18"/>
    <mergeCell ref="B19:D19"/>
    <mergeCell ref="B20:D2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ASHA Annex1</vt:lpstr>
      <vt:lpstr>ASHA Annex 2</vt:lpstr>
      <vt:lpstr>ASHA Annex 3</vt:lpstr>
      <vt:lpstr>ASHA Annex 4</vt:lpstr>
      <vt:lpstr>ASHA Annex 5</vt:lpstr>
      <vt:lpstr> VHSNC and MAS</vt:lpstr>
      <vt:lpstr>Community Action 4 Health</vt:lpstr>
      <vt:lpstr>'ASHA Annex 2'!Print_Area</vt:lpstr>
      <vt:lpstr>'ASHA Annex1'!Print_Area</vt:lpstr>
    </vt:vector>
  </TitlesOfParts>
  <Company>Deloitte Touche Tohmatsu Services,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Deloitte</dc:creator>
  <cp:lastModifiedBy>Microsoft Office User</cp:lastModifiedBy>
  <dcterms:created xsi:type="dcterms:W3CDTF">2014-06-04T04:39:41Z</dcterms:created>
  <dcterms:modified xsi:type="dcterms:W3CDTF">2020-01-20T07:23:07Z</dcterms:modified>
</cp:coreProperties>
</file>